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filterPrivacy="1" codeName="ThisWorkbook"/>
  <bookViews>
    <workbookView xWindow="0" yWindow="0" windowWidth="14724" windowHeight="11016" firstSheet="7" activeTab="10"/>
  </bookViews>
  <sheets>
    <sheet name="Focus Groups" sheetId="12" r:id="rId1"/>
    <sheet name="Do not delete_Focus Group Names" sheetId="8" r:id="rId2"/>
    <sheet name="HRBPs demographics data" sheetId="9" r:id="rId3"/>
    <sheet name="AMaTR demographics data" sheetId="7" r:id="rId4"/>
    <sheet name="MaTR demographics data" sheetId="6" r:id="rId5"/>
    <sheet name="HRBPs Focus Feedback" sheetId="2" r:id="rId6"/>
    <sheet name="MaTR Focus Feedback" sheetId="3" r:id="rId7"/>
    <sheet name="AMaTR Focus Feedback" sheetId="5" r:id="rId8"/>
    <sheet name="Results Summary" sheetId="11" r:id="rId9"/>
    <sheet name="HRBP Summary" sheetId="14" r:id="rId10"/>
    <sheet name="MaTR Summary" sheetId="15" r:id="rId11"/>
    <sheet name="AMaTR Summary" sheetId="16" r:id="rId12"/>
  </sheets>
  <definedNames>
    <definedName name="_xlnm._FilterDatabase" localSheetId="0" hidden="1">'Focus Groups'!$A$1:$IQ$235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04" i="15" l="1"/>
  <c r="E504" i="15"/>
  <c r="D494" i="15"/>
  <c r="D495" i="15"/>
  <c r="D496" i="15"/>
  <c r="D497" i="15"/>
  <c r="D498" i="15"/>
  <c r="D499" i="15"/>
  <c r="D500" i="15"/>
  <c r="D501" i="15"/>
  <c r="D502" i="15"/>
  <c r="D493" i="15"/>
  <c r="E479" i="15"/>
  <c r="B479" i="15"/>
  <c r="H464" i="15"/>
  <c r="C464" i="15"/>
  <c r="F464" i="15" s="1"/>
  <c r="B464" i="15"/>
  <c r="D464" i="15" s="1"/>
  <c r="E424" i="15"/>
  <c r="B424" i="15"/>
  <c r="E393" i="15"/>
  <c r="B393" i="15"/>
  <c r="D391" i="15"/>
  <c r="D390" i="15"/>
  <c r="D389" i="15"/>
  <c r="D388" i="15"/>
  <c r="D387" i="15"/>
  <c r="D386" i="15"/>
  <c r="D385" i="15"/>
  <c r="D384" i="15"/>
  <c r="D383" i="15"/>
  <c r="E354" i="15"/>
  <c r="B354" i="15"/>
  <c r="E321" i="15"/>
  <c r="B321" i="15"/>
  <c r="E289" i="15"/>
  <c r="B289" i="15"/>
  <c r="E253" i="15"/>
  <c r="B253" i="15"/>
  <c r="E216" i="15"/>
  <c r="B216" i="15"/>
  <c r="B179" i="15"/>
  <c r="E179" i="15"/>
  <c r="E148" i="15"/>
  <c r="B148" i="15"/>
  <c r="E113" i="15"/>
  <c r="B113" i="15"/>
  <c r="E95" i="15"/>
  <c r="B95" i="15"/>
  <c r="A90" i="15"/>
  <c r="A89" i="15"/>
  <c r="A88" i="15"/>
  <c r="A87" i="15"/>
  <c r="E72" i="15"/>
  <c r="B72" i="15"/>
  <c r="E41" i="15"/>
  <c r="B41" i="15"/>
  <c r="B32" i="15"/>
  <c r="B17" i="15"/>
  <c r="B11" i="15"/>
  <c r="B8" i="15"/>
  <c r="E6" i="15"/>
  <c r="B13" i="15" s="1"/>
  <c r="B6" i="15"/>
  <c r="AK4" i="3"/>
  <c r="AL4" i="3"/>
  <c r="AM4" i="3"/>
  <c r="AN4" i="3"/>
  <c r="AK5" i="3"/>
  <c r="AL5" i="3"/>
  <c r="AM5" i="3"/>
  <c r="AN5" i="3"/>
  <c r="AJ5" i="3"/>
  <c r="AJ4" i="3"/>
  <c r="AK3" i="3"/>
  <c r="AL3" i="3"/>
  <c r="AM3" i="3"/>
  <c r="AN3" i="3"/>
  <c r="AJ3" i="3"/>
  <c r="AK2" i="3"/>
  <c r="AL2" i="3"/>
  <c r="AM2" i="3"/>
  <c r="AN2" i="3"/>
  <c r="AJ2" i="3"/>
  <c r="AI2" i="3"/>
  <c r="B25" i="15" l="1"/>
  <c r="E464" i="15"/>
  <c r="B10" i="15"/>
  <c r="B18" i="15"/>
  <c r="B9" i="15"/>
  <c r="B31" i="15"/>
  <c r="B33" i="15"/>
  <c r="B26" i="15"/>
  <c r="B34" i="15"/>
  <c r="B27" i="15"/>
  <c r="B35" i="15"/>
  <c r="B28" i="15"/>
  <c r="B36" i="15"/>
  <c r="B29" i="15"/>
  <c r="B14" i="15"/>
  <c r="B30" i="15"/>
  <c r="B19" i="15"/>
  <c r="B20" i="15"/>
  <c r="B12" i="15"/>
  <c r="B21" i="15"/>
  <c r="B22" i="15"/>
  <c r="B15" i="15"/>
  <c r="B23" i="15"/>
  <c r="B16" i="15"/>
  <c r="B24" i="15"/>
  <c r="E249" i="16"/>
  <c r="B249" i="16"/>
  <c r="E244" i="16"/>
  <c r="B244" i="16"/>
  <c r="E237" i="16"/>
  <c r="B237" i="16"/>
  <c r="E222" i="16"/>
  <c r="B222" i="16"/>
  <c r="E208" i="16"/>
  <c r="B208" i="16"/>
  <c r="E202" i="16"/>
  <c r="B202" i="16"/>
  <c r="E198" i="16"/>
  <c r="B198" i="16"/>
  <c r="E192" i="16"/>
  <c r="E186" i="16"/>
  <c r="B192" i="16"/>
  <c r="B186" i="16"/>
  <c r="E180" i="16"/>
  <c r="B180" i="16"/>
  <c r="E174" i="16"/>
  <c r="B174" i="16"/>
  <c r="E168" i="16"/>
  <c r="B168" i="16"/>
  <c r="E163" i="16"/>
  <c r="B163" i="16"/>
  <c r="E157" i="16"/>
  <c r="B157" i="16"/>
  <c r="E129" i="16"/>
  <c r="E139" i="16"/>
  <c r="E150" i="16"/>
  <c r="B150" i="16"/>
  <c r="B139" i="16"/>
  <c r="B129" i="16"/>
  <c r="C115" i="16"/>
  <c r="F115" i="16" s="1"/>
  <c r="B115" i="16"/>
  <c r="E83" i="16"/>
  <c r="B83" i="16"/>
  <c r="C70" i="16"/>
  <c r="D70" i="16" s="1"/>
  <c r="B70" i="16"/>
  <c r="E62" i="16"/>
  <c r="B62" i="16"/>
  <c r="E40" i="16"/>
  <c r="B40" i="16"/>
  <c r="B16" i="16"/>
  <c r="E16" i="16"/>
  <c r="D5" i="16"/>
  <c r="D6" i="16"/>
  <c r="D7" i="16"/>
  <c r="D8" i="16"/>
  <c r="D9" i="16"/>
  <c r="D10" i="16"/>
  <c r="D11" i="16"/>
  <c r="D12" i="16"/>
  <c r="D13" i="16"/>
  <c r="D4" i="16"/>
  <c r="E454" i="15"/>
  <c r="B454" i="15"/>
  <c r="D115" i="16" l="1"/>
  <c r="E115" i="16"/>
  <c r="E70" i="16"/>
  <c r="F70" i="16"/>
  <c r="G70" i="16"/>
  <c r="B38" i="15" l="1"/>
  <c r="B19" i="14"/>
  <c r="B2" i="15"/>
  <c r="D34" i="14"/>
  <c r="D35" i="14"/>
  <c r="D36" i="14"/>
  <c r="D37" i="14"/>
  <c r="D38" i="14"/>
  <c r="D39" i="14"/>
  <c r="D40" i="14"/>
  <c r="D41" i="14"/>
  <c r="D42" i="14"/>
  <c r="D33" i="14"/>
  <c r="B30" i="14"/>
  <c r="B25" i="14"/>
  <c r="D23" i="14"/>
  <c r="C23" i="14"/>
  <c r="F23" i="14"/>
  <c r="E23" i="14"/>
  <c r="B23" i="14"/>
  <c r="C13" i="14"/>
  <c r="D13" i="14" s="1"/>
  <c r="C12" i="14"/>
  <c r="D12" i="14" s="1"/>
  <c r="C11" i="14"/>
  <c r="D11" i="14" s="1"/>
  <c r="C4" i="14"/>
  <c r="D5" i="14" s="1"/>
  <c r="B4" i="14"/>
  <c r="D10" i="14" l="1"/>
  <c r="F12" i="14"/>
  <c r="F11" i="14"/>
  <c r="F9" i="14"/>
  <c r="F13" i="14"/>
  <c r="E7" i="14"/>
  <c r="E13" i="14"/>
  <c r="E12" i="14"/>
  <c r="E11" i="14"/>
  <c r="D4" i="14"/>
  <c r="E9" i="14"/>
  <c r="F6" i="14"/>
  <c r="E4" i="14"/>
  <c r="D9" i="14"/>
  <c r="E6" i="14"/>
  <c r="D7" i="14"/>
  <c r="F4" i="14"/>
  <c r="F8" i="14"/>
  <c r="D6" i="14"/>
  <c r="E8" i="14"/>
  <c r="F5" i="14"/>
  <c r="F10" i="14"/>
  <c r="D8" i="14"/>
  <c r="E5" i="14"/>
  <c r="E10" i="14"/>
  <c r="F7" i="14"/>
  <c r="M18" i="11"/>
  <c r="M19" i="11"/>
  <c r="L19" i="11"/>
  <c r="L18" i="11"/>
  <c r="K19" i="11"/>
  <c r="K18" i="11"/>
  <c r="J19" i="11"/>
  <c r="J18" i="11"/>
  <c r="I19" i="11"/>
  <c r="I18" i="11"/>
  <c r="H19" i="11"/>
  <c r="H18" i="11"/>
  <c r="L4" i="11"/>
  <c r="K4" i="11"/>
  <c r="J4" i="11"/>
  <c r="I4" i="11"/>
  <c r="H4" i="11"/>
  <c r="G19" i="11"/>
  <c r="F19" i="11"/>
  <c r="E19" i="11"/>
  <c r="G18" i="11"/>
  <c r="F18" i="11"/>
  <c r="E18" i="11"/>
  <c r="G4" i="11"/>
  <c r="F4" i="11"/>
  <c r="E4" i="11"/>
  <c r="C19" i="11"/>
  <c r="D19" i="11"/>
  <c r="B19" i="11"/>
  <c r="B18" i="11"/>
  <c r="C18" i="11"/>
  <c r="D18" i="11"/>
  <c r="D4" i="11"/>
  <c r="C4" i="11"/>
  <c r="B4" i="11"/>
  <c r="B5" i="11" s="1"/>
  <c r="B10" i="11"/>
  <c r="H5" i="11" l="1"/>
  <c r="E5" i="11"/>
  <c r="M4" i="11"/>
  <c r="C2" i="2"/>
  <c r="D2" i="2"/>
  <c r="E2" i="2"/>
  <c r="F2" i="2"/>
  <c r="G2" i="2"/>
  <c r="H2" i="2"/>
  <c r="I2" i="2"/>
  <c r="J2" i="2"/>
  <c r="K2" i="2"/>
  <c r="L2" i="2"/>
  <c r="M2" i="2"/>
  <c r="N2" i="2"/>
  <c r="O2" i="2"/>
  <c r="P2" i="2"/>
  <c r="Q2" i="2"/>
  <c r="R2" i="2"/>
  <c r="S2" i="2"/>
  <c r="C3" i="2"/>
  <c r="D3" i="2"/>
  <c r="E3" i="2"/>
  <c r="F3" i="2"/>
  <c r="G3" i="2"/>
  <c r="H3" i="2"/>
  <c r="I3" i="2"/>
  <c r="J3" i="2"/>
  <c r="K3" i="2"/>
  <c r="L3" i="2"/>
  <c r="M3" i="2"/>
  <c r="N3" i="2"/>
  <c r="O3" i="2"/>
  <c r="P3" i="2"/>
  <c r="Q3" i="2"/>
  <c r="R3" i="2"/>
  <c r="S3" i="2"/>
  <c r="C4" i="2"/>
  <c r="D4" i="2"/>
  <c r="E4" i="2"/>
  <c r="F4" i="2"/>
  <c r="G4" i="2"/>
  <c r="H4" i="2"/>
  <c r="I4" i="2"/>
  <c r="J4" i="2"/>
  <c r="K4" i="2"/>
  <c r="L4" i="2"/>
  <c r="M4" i="2"/>
  <c r="N4" i="2"/>
  <c r="O4" i="2"/>
  <c r="P4" i="2"/>
  <c r="Q4" i="2"/>
  <c r="R4" i="2"/>
  <c r="S4" i="2"/>
  <c r="C5" i="2"/>
  <c r="D5" i="2"/>
  <c r="E5" i="2"/>
  <c r="F5" i="2"/>
  <c r="G5" i="2"/>
  <c r="H5" i="2"/>
  <c r="I5" i="2"/>
  <c r="J5" i="2"/>
  <c r="K5" i="2"/>
  <c r="L5" i="2"/>
  <c r="M5" i="2"/>
  <c r="N5" i="2"/>
  <c r="O5" i="2"/>
  <c r="P5" i="2"/>
  <c r="Q5" i="2"/>
  <c r="R5" i="2"/>
  <c r="S5" i="2"/>
  <c r="B5" i="2"/>
  <c r="B4" i="2"/>
  <c r="B3" i="2"/>
  <c r="B2" i="2"/>
  <c r="C2" i="5" l="1"/>
  <c r="D2" i="5"/>
  <c r="E2" i="5"/>
  <c r="F2" i="5"/>
  <c r="G2" i="5"/>
  <c r="H2" i="5"/>
  <c r="I2" i="5"/>
  <c r="J2" i="5"/>
  <c r="K2" i="5"/>
  <c r="L2" i="5"/>
  <c r="M2" i="5"/>
  <c r="N2" i="5"/>
  <c r="O2" i="5"/>
  <c r="P2" i="5"/>
  <c r="Q2" i="5"/>
  <c r="R2" i="5"/>
  <c r="S2" i="5"/>
  <c r="T2" i="5"/>
  <c r="U2" i="5"/>
  <c r="V2" i="5"/>
  <c r="W2" i="5"/>
  <c r="X2" i="5"/>
  <c r="Y2" i="5"/>
  <c r="C3" i="5"/>
  <c r="D3" i="5"/>
  <c r="E3" i="5"/>
  <c r="F3" i="5"/>
  <c r="G3" i="5"/>
  <c r="H3" i="5"/>
  <c r="I3" i="5"/>
  <c r="J3" i="5"/>
  <c r="K3" i="5"/>
  <c r="L3" i="5"/>
  <c r="M3" i="5"/>
  <c r="N3" i="5"/>
  <c r="O3" i="5"/>
  <c r="P3" i="5"/>
  <c r="Q3" i="5"/>
  <c r="R3" i="5"/>
  <c r="S3" i="5"/>
  <c r="T3" i="5"/>
  <c r="U3" i="5"/>
  <c r="V3" i="5"/>
  <c r="W3" i="5"/>
  <c r="X3" i="5"/>
  <c r="Y3" i="5"/>
  <c r="C4" i="5"/>
  <c r="D4" i="5"/>
  <c r="E4" i="5"/>
  <c r="F4" i="5"/>
  <c r="G4" i="5"/>
  <c r="H4" i="5"/>
  <c r="I4" i="5"/>
  <c r="J4" i="5"/>
  <c r="K4" i="5"/>
  <c r="L4" i="5"/>
  <c r="M4" i="5"/>
  <c r="N4" i="5"/>
  <c r="O4" i="5"/>
  <c r="P4" i="5"/>
  <c r="Q4" i="5"/>
  <c r="R4" i="5"/>
  <c r="S4" i="5"/>
  <c r="T4" i="5"/>
  <c r="U4" i="5"/>
  <c r="V4" i="5"/>
  <c r="W4" i="5"/>
  <c r="X4" i="5"/>
  <c r="Y4" i="5"/>
  <c r="C5" i="5"/>
  <c r="D5" i="5"/>
  <c r="E5" i="5"/>
  <c r="F5" i="5"/>
  <c r="G5" i="5"/>
  <c r="H5" i="5"/>
  <c r="I5" i="5"/>
  <c r="J5" i="5"/>
  <c r="K5" i="5"/>
  <c r="L5" i="5"/>
  <c r="M5" i="5"/>
  <c r="N5" i="5"/>
  <c r="O5" i="5"/>
  <c r="P5" i="5"/>
  <c r="Q5" i="5"/>
  <c r="R5" i="5"/>
  <c r="S5" i="5"/>
  <c r="T5" i="5"/>
  <c r="U5" i="5"/>
  <c r="V5" i="5"/>
  <c r="W5" i="5"/>
  <c r="X5" i="5"/>
  <c r="Y5" i="5"/>
  <c r="B5" i="5"/>
  <c r="B3" i="5"/>
  <c r="B4" i="5"/>
  <c r="B2" i="5"/>
  <c r="AI3" i="3"/>
  <c r="AI4" i="3"/>
  <c r="AI5" i="3"/>
  <c r="D2" i="3"/>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D3" i="3"/>
  <c r="E3" i="3"/>
  <c r="F3" i="3"/>
  <c r="G3" i="3"/>
  <c r="H3" i="3"/>
  <c r="I3" i="3"/>
  <c r="J3" i="3"/>
  <c r="K3" i="3"/>
  <c r="L3" i="3"/>
  <c r="M3" i="3"/>
  <c r="N3" i="3"/>
  <c r="O3" i="3"/>
  <c r="P3" i="3"/>
  <c r="Q3" i="3"/>
  <c r="R3" i="3"/>
  <c r="S3" i="3"/>
  <c r="T3" i="3"/>
  <c r="U3" i="3"/>
  <c r="V3" i="3"/>
  <c r="W3" i="3"/>
  <c r="X3" i="3"/>
  <c r="Y3" i="3"/>
  <c r="Z3" i="3"/>
  <c r="AA3" i="3"/>
  <c r="AB3" i="3"/>
  <c r="AC3" i="3"/>
  <c r="AD3" i="3"/>
  <c r="AE3" i="3"/>
  <c r="AF3" i="3"/>
  <c r="AG3" i="3"/>
  <c r="AH3" i="3"/>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AH4"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C2" i="3"/>
  <c r="C3" i="3"/>
  <c r="C4" i="3"/>
  <c r="C5" i="3"/>
  <c r="B5" i="3"/>
  <c r="B3" i="3"/>
  <c r="B4" i="3"/>
  <c r="B2" i="3"/>
  <c r="L24" i="11"/>
  <c r="K24" i="11"/>
  <c r="J24" i="11"/>
  <c r="I24" i="11"/>
  <c r="H24" i="11"/>
  <c r="L22" i="11"/>
  <c r="L21" i="11"/>
  <c r="K22" i="11"/>
  <c r="K21" i="11"/>
  <c r="J22" i="11"/>
  <c r="J21" i="11"/>
  <c r="I22" i="11"/>
  <c r="I21" i="11"/>
  <c r="G22" i="11"/>
  <c r="G21" i="11"/>
  <c r="E22" i="11"/>
  <c r="E21" i="11"/>
  <c r="F22" i="11"/>
  <c r="F21" i="11"/>
  <c r="L11" i="11"/>
  <c r="L12" i="11"/>
  <c r="L13" i="11"/>
  <c r="L14" i="11"/>
  <c r="L15" i="11"/>
  <c r="L16" i="11"/>
  <c r="L10" i="11"/>
  <c r="K11" i="11"/>
  <c r="K12" i="11"/>
  <c r="K13" i="11"/>
  <c r="K14" i="11"/>
  <c r="K15" i="11"/>
  <c r="K16" i="11"/>
  <c r="K10" i="11"/>
  <c r="J11" i="11"/>
  <c r="J12" i="11"/>
  <c r="J13" i="11"/>
  <c r="J14" i="11"/>
  <c r="J15" i="11"/>
  <c r="J16" i="11"/>
  <c r="J10" i="11"/>
  <c r="I11" i="11"/>
  <c r="I12" i="11"/>
  <c r="I13" i="11"/>
  <c r="I14" i="11"/>
  <c r="I15" i="11"/>
  <c r="I16" i="11"/>
  <c r="I10" i="11"/>
  <c r="H11" i="11"/>
  <c r="H15" i="11"/>
  <c r="H16" i="11"/>
  <c r="H10" i="11"/>
  <c r="G11" i="11"/>
  <c r="G12" i="11"/>
  <c r="G13" i="11"/>
  <c r="G14" i="11"/>
  <c r="G15" i="11"/>
  <c r="G16" i="11"/>
  <c r="G10" i="11"/>
  <c r="E11" i="11"/>
  <c r="E12" i="11"/>
  <c r="E13" i="11"/>
  <c r="E14" i="11"/>
  <c r="E15" i="11"/>
  <c r="E16" i="11"/>
  <c r="E10" i="11"/>
  <c r="F16" i="11"/>
  <c r="F11" i="11"/>
  <c r="F12" i="11"/>
  <c r="F13" i="11"/>
  <c r="F14" i="11"/>
  <c r="F15" i="11"/>
  <c r="F10" i="11"/>
  <c r="D11" i="11"/>
  <c r="D12" i="11"/>
  <c r="D13" i="11"/>
  <c r="D14" i="11"/>
  <c r="D15" i="11"/>
  <c r="D16" i="11"/>
  <c r="D10" i="11"/>
  <c r="B11" i="11"/>
  <c r="B12" i="11"/>
  <c r="B13" i="11"/>
  <c r="B14" i="11"/>
  <c r="B15" i="11"/>
  <c r="B16" i="11"/>
  <c r="I6" i="11"/>
  <c r="J6" i="11"/>
  <c r="H6" i="11"/>
  <c r="F6" i="11"/>
  <c r="G6" i="11"/>
  <c r="E6" i="11"/>
  <c r="D6" i="11"/>
  <c r="C6" i="11"/>
  <c r="B6" i="11"/>
  <c r="X4" i="6"/>
  <c r="M24" i="11" l="1"/>
  <c r="M10" i="11"/>
  <c r="M22" i="11"/>
  <c r="M21" i="11"/>
  <c r="M15" i="11"/>
  <c r="M14" i="11"/>
  <c r="M12" i="11"/>
  <c r="M6" i="11"/>
  <c r="M11" i="11"/>
  <c r="M13" i="11"/>
  <c r="M16" i="11"/>
  <c r="B7" i="11"/>
  <c r="E7" i="11"/>
  <c r="H7" i="11"/>
</calcChain>
</file>

<file path=xl/comments1.xml><?xml version="1.0" encoding="utf-8"?>
<comments xmlns="http://schemas.openxmlformats.org/spreadsheetml/2006/main">
  <authors>
    <author>Author</author>
  </authors>
  <commentList>
    <comment ref="J1" authorId="0" shapeId="0">
      <text>
        <r>
          <rPr>
            <b/>
            <sz val="9"/>
            <color indexed="81"/>
            <rFont val="Tahoma"/>
            <family val="2"/>
          </rPr>
          <t>Author:</t>
        </r>
        <r>
          <rPr>
            <sz val="9"/>
            <color indexed="81"/>
            <rFont val="Tahoma"/>
            <family val="2"/>
          </rPr>
          <t xml:space="preserve">
Inserted Raphael's Name.
- NO RESPONSES</t>
        </r>
      </text>
    </comment>
  </commentList>
</comments>
</file>

<file path=xl/sharedStrings.xml><?xml version="1.0" encoding="utf-8"?>
<sst xmlns="http://schemas.openxmlformats.org/spreadsheetml/2006/main" count="11257" uniqueCount="2546">
  <si>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</si>
  <si>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</si>
  <si>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</si>
  <si>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</si>
  <si>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</si>
  <si>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</si>
  <si>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</si>
  <si>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</si>
  <si>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</si>
  <si>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</si>
  <si>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</si>
  <si>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</si>
  <si>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</si>
  <si>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</si>
  <si>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</si>
  <si>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</si>
  <si>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</si>
  <si>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</si>
  <si>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</si>
  <si>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</si>
  <si>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</si>
  <si>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</si>
  <si>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</si>
  <si>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</si>
  <si>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</si>
  <si>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</si>
  <si>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</si>
  <si>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</si>
  <si>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</si>
  <si>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</si>
  <si>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</si>
  <si>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</si>
  <si>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</si>
  <si>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</si>
  <si>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</si>
  <si>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</si>
  <si>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</si>
  <si>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</si>
  <si>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</si>
  <si>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</si>
  <si>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</si>
  <si>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 xml:space="preserve"> </t>
  </si>
  <si>
    <t>Never</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</si>
  <si>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</si>
  <si>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</si>
  <si>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</si>
  <si>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</si>
  <si>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</si>
  <si>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</si>
  <si>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</si>
  <si>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</si>
  <si>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</si>
  <si>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</si>
  <si>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</si>
  <si>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</si>
  <si>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</si>
  <si>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</si>
  <si>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</si>
  <si>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</si>
  <si>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</si>
  <si>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</si>
  <si>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</si>
  <si>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</si>
  <si>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</si>
  <si>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</si>
  <si>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</si>
  <si>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</si>
  <si>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</si>
  <si>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</si>
  <si>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</si>
  <si>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</si>
  <si>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</si>
  <si>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</si>
  <si>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</si>
  <si>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</si>
  <si>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Katie Reid</t>
  </si>
  <si>
    <t>No or Yes. I was a Thomson Reuters individual contributor and transitioned to a people manager role.</t>
  </si>
  <si>
    <t>Rachna Dhir</t>
  </si>
  <si>
    <t>a finance specialist to explain it in SIMPLE words to me and the team</t>
  </si>
  <si>
    <t>management skills - organisational skills - time mgt skills</t>
  </si>
  <si>
    <t>Comunication skills and trainings</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</si>
  <si>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</si>
  <si>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</si>
  <si>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</si>
  <si>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</si>
  <si>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</si>
  <si>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</si>
  <si>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</si>
  <si>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</si>
  <si>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</si>
  <si>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</si>
  <si>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</si>
  <si>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</si>
  <si>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</si>
  <si>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</si>
  <si>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</si>
  <si>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</si>
  <si>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</si>
  <si>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</si>
  <si>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</si>
  <si>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</si>
  <si>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</si>
  <si>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</si>
  <si>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</si>
  <si>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</si>
  <si>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</si>
  <si>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</si>
  <si>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</si>
  <si>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</si>
  <si>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</si>
  <si>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</si>
  <si>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</si>
  <si>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</si>
  <si>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</si>
  <si>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</si>
  <si>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</si>
  <si>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</si>
  <si>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</si>
  <si>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</si>
  <si>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</si>
  <si>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</si>
  <si>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</si>
  <si>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</si>
  <si>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</si>
  <si>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</si>
  <si>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</si>
  <si>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</si>
  <si>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</si>
  <si>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</si>
  <si>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</si>
  <si>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</si>
  <si>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</si>
  <si>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</si>
  <si>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</si>
  <si>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</si>
  <si>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</si>
  <si>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</si>
  <si>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</si>
  <si>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</si>
  <si>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</si>
  <si>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</si>
  <si>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</si>
  <si>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</si>
  <si>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</si>
  <si>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</si>
  <si>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</si>
  <si>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</si>
  <si>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</si>
  <si>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</si>
  <si>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</si>
  <si>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</si>
  <si>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</si>
  <si>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</si>
  <si>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</si>
  <si>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</si>
  <si>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</si>
  <si>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</si>
  <si>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</si>
  <si>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</si>
  <si>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</si>
  <si>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</si>
  <si>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</si>
  <si>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</si>
  <si>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</si>
  <si>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</si>
  <si>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</si>
  <si>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</si>
  <si>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</si>
  <si>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</si>
  <si>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</si>
  <si>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</si>
  <si>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</si>
  <si>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</si>
  <si>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</si>
  <si>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</si>
  <si>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</si>
  <si>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</si>
  <si>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</si>
  <si>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</si>
  <si>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</si>
  <si>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</si>
  <si>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</si>
  <si>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</si>
  <si>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</si>
  <si>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</si>
  <si>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</si>
  <si>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</si>
  <si>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</si>
  <si>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</si>
  <si>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</si>
  <si>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</si>
  <si>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</si>
  <si>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</si>
  <si>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</si>
  <si>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</si>
  <si>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</si>
  <si>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</si>
  <si>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</si>
  <si>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</si>
  <si>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</si>
  <si>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</si>
  <si>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</si>
  <si>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</si>
  <si>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</si>
  <si>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</si>
  <si>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</si>
  <si>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</si>
  <si>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</si>
  <si>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James Bathmaker</t>
  </si>
  <si>
    <t>Kristin Foster</t>
  </si>
  <si>
    <t>Kristin St Cyr</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</si>
  <si>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</si>
  <si>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</si>
  <si>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</si>
  <si>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</si>
  <si>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</si>
  <si>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</si>
  <si>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</si>
  <si>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</si>
  <si>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</si>
  <si>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</si>
  <si>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</si>
  <si>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</si>
  <si>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</si>
  <si>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</si>
  <si>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</si>
  <si>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</si>
  <si>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</si>
  <si>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</si>
  <si>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</si>
  <si>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</si>
  <si>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</si>
  <si>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</si>
  <si>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</si>
  <si>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</si>
  <si>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</si>
  <si>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</si>
  <si>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</si>
  <si>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</si>
  <si>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</si>
  <si>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</si>
  <si>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</si>
  <si>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</si>
  <si>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</si>
  <si>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</si>
  <si>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</si>
  <si>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</si>
  <si>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</si>
  <si>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</si>
  <si>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</si>
  <si>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</si>
  <si>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</si>
  <si>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</si>
  <si>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</si>
  <si>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</si>
  <si>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</si>
  <si>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</si>
  <si>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</si>
  <si>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</si>
  <si>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</si>
  <si>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</si>
  <si>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</si>
  <si>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</si>
  <si>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</si>
  <si>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</si>
  <si>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</si>
  <si>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</si>
  <si>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</si>
  <si>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</si>
  <si>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</si>
  <si>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</si>
  <si>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</si>
  <si>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</si>
  <si>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</si>
  <si>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</si>
  <si>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</si>
  <si>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</si>
  <si>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</si>
  <si>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</si>
  <si>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</si>
  <si>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</si>
  <si>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</si>
  <si>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</si>
  <si>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</si>
  <si>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</si>
  <si>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</si>
  <si>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</si>
  <si>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</si>
  <si>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</si>
  <si>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</si>
  <si>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</si>
  <si>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</si>
  <si>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</si>
  <si>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</si>
  <si>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</si>
  <si>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</si>
  <si>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</si>
  <si>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</si>
  <si>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</si>
  <si>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</si>
  <si>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</si>
  <si>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</si>
  <si>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</si>
  <si>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</si>
  <si>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</si>
  <si>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</si>
  <si>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</si>
  <si>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</si>
  <si>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</si>
  <si>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</si>
  <si>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</si>
  <si>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</si>
  <si>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</si>
  <si>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</si>
  <si>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</si>
  <si>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</si>
  <si>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</si>
  <si>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</si>
  <si>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</si>
  <si>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</si>
  <si>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</si>
  <si>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</si>
  <si>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</si>
  <si>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</si>
  <si>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</si>
  <si>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</si>
  <si>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</si>
  <si>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</si>
  <si>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</si>
  <si>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</si>
  <si>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</si>
  <si>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</si>
  <si>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</si>
  <si>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</si>
  <si>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</si>
  <si>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</si>
  <si>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</si>
  <si>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</si>
  <si>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</si>
  <si>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</si>
  <si>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</si>
  <si>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</si>
  <si>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</si>
  <si>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</si>
  <si>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</si>
  <si>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</si>
  <si>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</si>
  <si>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</si>
  <si>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</si>
  <si>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</si>
  <si>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</si>
  <si>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</si>
  <si>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</si>
  <si>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</si>
  <si>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</si>
  <si>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</si>
  <si>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</si>
  <si>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</si>
  <si>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</si>
  <si>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</si>
  <si>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</si>
  <si>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</si>
  <si>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</si>
  <si>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</si>
  <si>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</si>
  <si>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</si>
  <si>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</si>
  <si>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</si>
  <si>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</si>
  <si>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</si>
  <si>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</si>
  <si>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</si>
  <si>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</si>
  <si>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</si>
  <si>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</si>
  <si>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</si>
  <si>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</si>
  <si>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</si>
  <si>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</si>
  <si>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</si>
  <si>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</si>
  <si>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</si>
  <si>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</si>
  <si>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</si>
  <si>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</si>
  <si>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</si>
  <si>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</si>
  <si>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</si>
  <si>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</si>
  <si>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</si>
  <si>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</si>
  <si>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</si>
  <si>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</si>
  <si>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</si>
  <si>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</si>
  <si>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HR, my manager</t>
  </si>
  <si>
    <t>HR contact - avoid hub where i can</t>
  </si>
  <si>
    <t>Culture wizard</t>
  </si>
  <si>
    <t>hub, internet</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</si>
  <si>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</si>
  <si>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</si>
  <si>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</si>
  <si>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</si>
  <si>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</si>
  <si>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</si>
  <si>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</si>
  <si>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</si>
  <si>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</si>
  <si>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</si>
  <si>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</si>
  <si>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</si>
  <si>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</si>
  <si>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</si>
  <si>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</si>
  <si>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</si>
  <si>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</si>
  <si>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</si>
  <si>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</si>
  <si>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</si>
  <si>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</si>
  <si>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</si>
  <si>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</si>
  <si>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</si>
  <si>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</si>
  <si>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</si>
  <si>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</si>
  <si>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</si>
  <si>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</si>
  <si>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</si>
  <si>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</si>
  <si>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</si>
  <si>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</si>
  <si>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</si>
  <si>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</si>
  <si>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</si>
  <si>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</si>
  <si>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</si>
  <si>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</si>
  <si>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</si>
  <si>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</si>
  <si>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</si>
  <si>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</si>
  <si>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</si>
  <si>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</si>
  <si>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</si>
  <si>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</si>
  <si>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</si>
  <si>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</si>
  <si>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</si>
  <si>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</si>
  <si>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</si>
  <si>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</si>
  <si>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</si>
  <si>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</si>
  <si>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</si>
  <si>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</si>
  <si>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</si>
  <si>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</si>
  <si>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</si>
  <si>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</si>
  <si>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</si>
  <si>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</si>
  <si>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</si>
  <si>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</si>
  <si>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</si>
  <si>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</si>
  <si>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</si>
  <si>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</si>
  <si>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</si>
  <si>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</si>
  <si>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</si>
  <si>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</si>
  <si>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</si>
  <si>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</si>
  <si>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</si>
  <si>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</si>
  <si>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</si>
  <si>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</si>
  <si>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</si>
  <si>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</si>
  <si>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</si>
  <si>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</si>
  <si>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</si>
  <si>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</si>
  <si>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</si>
  <si>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</si>
  <si>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</si>
  <si>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</si>
  <si>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</si>
  <si>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</si>
  <si>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</si>
  <si>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</si>
  <si>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</si>
  <si>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</si>
  <si>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</si>
  <si>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</si>
  <si>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</si>
  <si>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</si>
  <si>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</si>
  <si>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</si>
  <si>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</si>
  <si>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</si>
  <si>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</si>
  <si>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</si>
  <si>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</si>
  <si>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</si>
  <si>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</si>
  <si>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</si>
  <si>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</si>
  <si>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</si>
  <si>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</si>
  <si>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</si>
  <si>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</si>
  <si>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</si>
  <si>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</si>
  <si>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</si>
  <si>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</si>
  <si>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</si>
  <si>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</si>
  <si>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</si>
  <si>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</si>
  <si>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</si>
  <si>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</si>
  <si>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</si>
  <si>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</si>
  <si>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</si>
  <si>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</si>
  <si>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</si>
  <si>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</si>
  <si>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</si>
  <si>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</si>
  <si>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</si>
  <si>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</si>
  <si>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</si>
  <si>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</si>
  <si>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</si>
  <si>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</si>
  <si>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</si>
  <si>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</si>
  <si>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</si>
  <si>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</si>
  <si>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</si>
  <si>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</si>
  <si>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</si>
  <si>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</si>
  <si>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</si>
  <si>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</si>
  <si>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</si>
  <si>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</si>
  <si>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</si>
  <si>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</si>
  <si>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</si>
  <si>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</si>
  <si>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</si>
  <si>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</si>
  <si>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</si>
  <si>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</si>
  <si>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</si>
  <si>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</si>
  <si>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</si>
  <si>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</si>
  <si>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</si>
  <si>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</si>
  <si>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</si>
  <si>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</si>
  <si>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</si>
  <si>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</si>
  <si>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</si>
  <si>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</si>
  <si>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</si>
  <si>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</si>
  <si>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</si>
  <si>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</si>
  <si>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</si>
  <si>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</si>
  <si>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</si>
  <si>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</si>
  <si>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</si>
  <si>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</si>
  <si>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</si>
  <si>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</si>
  <si>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</si>
  <si>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</si>
  <si>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</si>
  <si>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</si>
  <si>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</si>
  <si>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</si>
  <si>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</si>
  <si>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</si>
  <si>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</si>
  <si>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</si>
  <si>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</si>
  <si>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</si>
  <si>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</si>
  <si>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</si>
  <si>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</si>
  <si>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</si>
  <si>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</si>
  <si>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</si>
  <si>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</si>
  <si>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</si>
  <si>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</si>
  <si>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</si>
  <si>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</si>
  <si>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</si>
  <si>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</si>
  <si>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</si>
  <si>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</si>
  <si>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</si>
  <si>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</si>
  <si>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</si>
  <si>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</si>
  <si>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</si>
  <si>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</si>
  <si>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</si>
  <si>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</si>
  <si>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</si>
  <si>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</si>
  <si>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</si>
  <si>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</si>
  <si>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</si>
  <si>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</si>
  <si>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</si>
  <si>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</si>
  <si>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</si>
  <si>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</si>
  <si>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</si>
  <si>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</si>
  <si>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</si>
  <si>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</si>
  <si>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</si>
  <si>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</si>
  <si>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</si>
  <si>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</si>
  <si>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</si>
  <si>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</si>
  <si>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</si>
  <si>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</si>
  <si>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</si>
  <si>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</si>
  <si>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</si>
  <si>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</si>
  <si>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</si>
  <si>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</si>
  <si>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</si>
  <si>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</si>
  <si>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</si>
  <si>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</si>
  <si>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</si>
  <si>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</si>
  <si>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</si>
  <si>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</si>
  <si>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</si>
  <si>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</si>
  <si>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</si>
  <si>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</si>
  <si>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</si>
  <si>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</si>
  <si>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</si>
  <si>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</si>
  <si>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</si>
  <si>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</si>
  <si>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</si>
  <si>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</si>
  <si>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</si>
  <si>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</si>
  <si>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</si>
  <si>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</si>
  <si>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</si>
  <si>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</si>
  <si>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</si>
  <si>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</si>
  <si>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</si>
  <si>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</si>
  <si>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</si>
  <si>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</si>
  <si>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</si>
  <si>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</si>
  <si>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</si>
  <si>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</si>
  <si>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</si>
  <si>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</si>
  <si>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</si>
  <si>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</si>
  <si>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</si>
  <si>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</si>
  <si>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</si>
  <si>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</si>
  <si>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</si>
  <si>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</si>
  <si>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</si>
  <si>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</si>
  <si>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</si>
  <si>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</si>
  <si>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</si>
  <si>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</si>
  <si>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</si>
  <si>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</si>
  <si>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</si>
  <si>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</si>
  <si>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</si>
  <si>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</si>
  <si>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</si>
  <si>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</si>
  <si>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</si>
  <si>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</si>
  <si>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</si>
  <si>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</si>
  <si>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</si>
  <si>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</si>
  <si>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</si>
  <si>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</si>
  <si>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</si>
  <si>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</si>
  <si>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</si>
  <si>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</si>
  <si>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</si>
  <si>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</si>
  <si>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</si>
  <si>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</si>
  <si>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</si>
  <si>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</si>
  <si>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</si>
  <si>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</si>
  <si>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</si>
  <si>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</si>
  <si>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</si>
  <si>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</si>
  <si>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</si>
  <si>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</si>
  <si>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</si>
  <si>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</si>
  <si>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</si>
  <si>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</si>
  <si>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</si>
  <si>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</si>
  <si>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</si>
  <si>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</si>
  <si>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</si>
  <si>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</si>
  <si>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</si>
  <si>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</si>
  <si>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</si>
  <si>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</si>
  <si>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</si>
  <si>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</si>
  <si>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</si>
  <si>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</si>
  <si>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</si>
  <si>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</si>
  <si>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</si>
  <si>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</si>
  <si>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</si>
  <si>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</si>
  <si>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</si>
  <si>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</si>
  <si>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</si>
  <si>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</si>
  <si>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</si>
  <si>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</si>
  <si>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</si>
  <si>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</si>
  <si>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</si>
  <si>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</si>
  <si>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</si>
  <si>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</si>
  <si>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</si>
  <si>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</si>
  <si>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</si>
  <si>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</si>
  <si>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</si>
  <si>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</si>
  <si>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</si>
  <si>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</si>
  <si>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</si>
  <si>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</si>
  <si>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</si>
  <si>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</si>
  <si>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</si>
  <si>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</si>
  <si>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</si>
  <si>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</si>
  <si>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</si>
  <si>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</si>
  <si>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</si>
  <si>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</si>
  <si>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</si>
  <si>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</si>
  <si>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</si>
  <si>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</si>
  <si>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</si>
  <si>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</si>
  <si>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</si>
  <si>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</si>
  <si>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</si>
  <si>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</si>
  <si>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</si>
  <si>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</si>
  <si>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</si>
  <si>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</si>
  <si>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</si>
  <si>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</si>
  <si>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</si>
  <si>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</si>
  <si>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</si>
  <si>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</si>
  <si>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</si>
  <si>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</si>
  <si>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</si>
  <si>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</si>
  <si>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</si>
  <si>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</si>
  <si>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</si>
  <si>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</si>
  <si>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</si>
  <si>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</si>
  <si>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</si>
  <si>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</si>
  <si>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</si>
  <si>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</si>
  <si>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</si>
  <si>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</si>
  <si>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</si>
  <si>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</si>
  <si>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</si>
  <si>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</si>
  <si>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</si>
  <si>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</si>
  <si>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</si>
  <si>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</si>
  <si>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</si>
  <si>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</si>
  <si>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</si>
  <si>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</si>
  <si>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</si>
  <si>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</si>
  <si>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</si>
  <si>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</si>
  <si>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</si>
  <si>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</si>
  <si>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</si>
  <si>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</si>
  <si>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</si>
  <si>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</si>
  <si>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</si>
  <si>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</si>
  <si>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</si>
  <si>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</si>
  <si>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</si>
  <si>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</si>
  <si>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</si>
  <si>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</si>
  <si>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</si>
  <si>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</si>
  <si>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</si>
  <si>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</si>
  <si>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</si>
  <si>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</si>
  <si>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</si>
  <si>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</si>
  <si>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</si>
  <si>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</si>
  <si>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</si>
  <si>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</si>
  <si>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</si>
  <si>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</si>
  <si>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</si>
  <si>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</si>
  <si>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</si>
  <si>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</si>
  <si>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</si>
  <si>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</si>
  <si>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</si>
  <si>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</si>
  <si>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</si>
  <si>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</si>
  <si>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</si>
  <si>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</si>
  <si>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</si>
  <si>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</si>
  <si>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</si>
  <si>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</si>
  <si>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</si>
  <si>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</si>
  <si>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</si>
  <si>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</si>
  <si>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</si>
  <si>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</si>
  <si>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</si>
  <si>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</si>
  <si>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</si>
  <si>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</si>
  <si>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</si>
  <si>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</si>
  <si>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</si>
  <si>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</si>
  <si>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</si>
  <si>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</si>
  <si>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</si>
  <si>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</si>
  <si>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</si>
  <si>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</si>
  <si>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</si>
  <si>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</si>
  <si>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</si>
  <si>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</si>
  <si>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</si>
  <si>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</si>
  <si>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</si>
  <si>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</si>
  <si>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</si>
  <si>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</si>
  <si>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</si>
  <si>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</si>
  <si>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</si>
  <si>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</si>
  <si>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</si>
  <si>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</si>
  <si>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</si>
  <si>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</si>
  <si>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</si>
  <si>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</si>
  <si>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</si>
  <si>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</si>
  <si>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</si>
  <si>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</si>
  <si>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</si>
  <si>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</si>
  <si>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</si>
  <si>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</si>
  <si>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</si>
  <si>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</si>
  <si>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</si>
  <si>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</si>
  <si>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</si>
  <si>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</si>
  <si>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</si>
  <si>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</si>
  <si>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</si>
  <si>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</si>
  <si>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</si>
  <si>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</si>
  <si>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</si>
  <si>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</si>
  <si>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</si>
  <si>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</si>
  <si>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</si>
  <si>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</si>
  <si>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</si>
  <si>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</si>
  <si>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</si>
  <si>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</si>
  <si>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</si>
  <si>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</si>
  <si>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</si>
  <si>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</si>
  <si>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</si>
  <si>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</si>
  <si>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</si>
  <si>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</si>
  <si>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</si>
  <si>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</si>
  <si>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</si>
  <si>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</si>
  <si>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</si>
  <si>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</si>
  <si>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</si>
  <si>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</si>
  <si>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</si>
  <si>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</si>
  <si>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</si>
  <si>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</si>
  <si>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</si>
  <si>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</si>
  <si>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</si>
  <si>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</si>
  <si>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</si>
  <si>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</si>
  <si>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</si>
  <si>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</si>
  <si>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</si>
  <si>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</si>
  <si>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</si>
  <si>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</si>
  <si>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</si>
  <si>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</si>
  <si>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</si>
  <si>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</si>
  <si>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</si>
  <si>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</si>
  <si>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</si>
  <si>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</si>
  <si>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</si>
  <si>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</si>
  <si>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</si>
  <si>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</si>
  <si>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</si>
  <si>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</si>
  <si>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</si>
  <si>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</si>
  <si>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</si>
  <si>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</si>
  <si>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</si>
  <si>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</si>
  <si>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</si>
  <si>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</si>
  <si>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</si>
  <si>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</si>
  <si>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</si>
  <si>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</si>
  <si>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</si>
  <si>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</si>
  <si>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</si>
  <si>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</si>
  <si>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</si>
  <si>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</si>
  <si>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</si>
  <si>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</si>
  <si>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</si>
  <si>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</si>
  <si>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</si>
  <si>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</si>
  <si>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</si>
  <si>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</si>
  <si>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</si>
  <si>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</si>
  <si>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</si>
  <si>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</si>
  <si>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</si>
  <si>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</si>
  <si>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</si>
  <si>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</si>
  <si>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</si>
  <si>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</si>
  <si>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</si>
  <si>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</si>
  <si>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</si>
  <si>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</si>
  <si>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</si>
  <si>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</si>
  <si>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</si>
  <si>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</si>
  <si>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</si>
  <si>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</si>
  <si>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</si>
  <si>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</si>
  <si>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</si>
  <si>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</si>
  <si>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</si>
  <si>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</si>
  <si>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</si>
  <si>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</si>
  <si>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</si>
  <si>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</si>
  <si>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</si>
  <si>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</si>
  <si>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</si>
  <si>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</si>
  <si>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</si>
  <si>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</si>
  <si>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</si>
  <si>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</si>
  <si>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</si>
  <si>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</si>
  <si>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</si>
  <si>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</si>
  <si>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</si>
  <si>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</si>
  <si>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</si>
  <si>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</si>
  <si>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</si>
  <si>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</si>
  <si>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</si>
  <si>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</si>
  <si>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</si>
  <si>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</si>
  <si>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</si>
  <si>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</si>
  <si>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</si>
  <si>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</si>
  <si>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</si>
  <si>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</si>
  <si>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</si>
  <si>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</si>
  <si>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</si>
  <si>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</si>
  <si>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</si>
  <si>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</si>
  <si>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</si>
  <si>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</si>
  <si>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</si>
  <si>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</si>
  <si>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</si>
  <si>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</si>
  <si>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</si>
  <si>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</si>
  <si>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</si>
  <si>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</si>
  <si>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</si>
  <si>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</si>
  <si>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</si>
  <si>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</si>
  <si>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</si>
  <si>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</si>
  <si>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</si>
  <si>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</si>
  <si>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</si>
  <si>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</si>
  <si>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</si>
  <si>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</si>
  <si>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</si>
  <si>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</si>
  <si>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</si>
  <si>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</si>
  <si>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</si>
  <si>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</si>
  <si>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</si>
  <si>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</si>
  <si>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</si>
  <si>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</si>
  <si>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</si>
  <si>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</si>
  <si>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</si>
  <si>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</si>
  <si>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</si>
  <si>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</si>
  <si>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</si>
  <si>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</si>
  <si>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</si>
  <si>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</si>
  <si>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</si>
  <si>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</si>
  <si>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</si>
  <si>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</si>
  <si>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</si>
  <si>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</si>
  <si>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</si>
  <si>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</si>
  <si>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</si>
  <si>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</si>
  <si>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</si>
  <si>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</si>
  <si>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</si>
  <si>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</si>
  <si>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</si>
  <si>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</si>
  <si>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</si>
  <si>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</si>
  <si>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</si>
  <si>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</si>
  <si>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</si>
  <si>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</si>
  <si>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</si>
  <si>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</si>
  <si>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</si>
  <si>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</si>
  <si>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</si>
  <si>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</si>
  <si>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</si>
  <si>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</si>
  <si>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</si>
  <si>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</si>
  <si>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</si>
  <si>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</si>
  <si>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</si>
  <si>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</si>
  <si>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</si>
  <si>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</si>
  <si>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</si>
  <si>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</si>
  <si>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</si>
  <si>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</si>
  <si>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</si>
  <si>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</si>
  <si>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</si>
  <si>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</si>
  <si>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</si>
  <si>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</si>
  <si>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</si>
  <si>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</si>
  <si>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</si>
  <si>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</si>
  <si>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</si>
  <si>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</si>
  <si>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</si>
  <si>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</si>
  <si>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</si>
  <si>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</si>
  <si>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</si>
  <si>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</si>
  <si>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</si>
  <si>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</si>
  <si>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</si>
  <si>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</si>
  <si>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</si>
  <si>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</si>
  <si>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</si>
  <si>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</si>
  <si>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</si>
  <si>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</si>
  <si>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</si>
  <si>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</si>
  <si>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</si>
  <si>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</si>
  <si>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</si>
  <si>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</si>
  <si>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</si>
  <si>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</si>
  <si>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</si>
  <si>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</si>
  <si>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</si>
  <si>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</si>
  <si>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</si>
  <si>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</si>
  <si>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</si>
  <si>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</si>
  <si>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</si>
  <si>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</si>
  <si>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</si>
  <si>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</si>
  <si>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</si>
  <si>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</si>
  <si>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</si>
  <si>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</si>
  <si>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</si>
  <si>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</si>
  <si>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</si>
  <si>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</si>
  <si>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</si>
  <si>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</si>
  <si>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</si>
  <si>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</si>
  <si>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</si>
  <si>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</si>
  <si>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</si>
  <si>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</si>
  <si>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</si>
  <si>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</si>
  <si>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</si>
  <si>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</si>
  <si>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</si>
  <si>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</si>
  <si>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</si>
  <si>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</si>
  <si>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</si>
  <si>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</si>
  <si>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</si>
  <si>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</si>
  <si>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</si>
  <si>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</si>
  <si>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</si>
  <si>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</si>
  <si>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</si>
  <si>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</si>
  <si>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</si>
  <si>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</si>
  <si>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</si>
  <si>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</si>
  <si>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</si>
  <si>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</si>
  <si>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</si>
  <si>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</si>
  <si>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</si>
  <si>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</si>
  <si>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</si>
  <si>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</si>
  <si>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</si>
  <si>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</si>
  <si>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</si>
  <si>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</si>
  <si>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</si>
  <si>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</si>
  <si>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</si>
  <si>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</si>
  <si>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</si>
  <si>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</si>
  <si>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</si>
  <si>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</si>
  <si>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</si>
  <si>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</si>
  <si>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</si>
  <si>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</si>
  <si>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</si>
  <si>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</si>
  <si>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</si>
  <si>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</si>
  <si>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</si>
  <si>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</si>
  <si>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</si>
  <si>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</si>
  <si>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</si>
  <si>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</si>
  <si>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</si>
  <si>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</si>
  <si>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</si>
  <si>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</si>
  <si>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</si>
  <si>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</si>
  <si>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</si>
  <si>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</si>
  <si>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</si>
  <si>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</si>
  <si>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</si>
  <si>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</si>
  <si>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</si>
  <si>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</si>
  <si>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</si>
  <si>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</si>
  <si>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</si>
  <si>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</si>
  <si>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</si>
  <si>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</si>
  <si>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</si>
  <si>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</si>
  <si>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</si>
  <si>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</si>
  <si>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</si>
  <si>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</si>
  <si>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</si>
  <si>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</si>
  <si>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</si>
  <si>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</si>
  <si>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</si>
  <si>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</si>
  <si>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</si>
  <si>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</si>
  <si>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</si>
  <si>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</si>
  <si>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</si>
  <si>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</si>
  <si>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</si>
  <si>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</si>
  <si>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</si>
  <si>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</si>
  <si>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</si>
  <si>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</si>
  <si>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</si>
  <si>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</si>
  <si>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</si>
  <si>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</si>
  <si>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</si>
  <si>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</si>
  <si>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</si>
  <si>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</si>
  <si>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</si>
  <si>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</si>
  <si>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</si>
  <si>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</si>
  <si>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</si>
  <si>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</si>
  <si>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</si>
  <si>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</si>
  <si>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</si>
  <si>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</si>
  <si>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</si>
  <si>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</si>
  <si>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</si>
  <si>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</si>
  <si>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</si>
  <si>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</si>
  <si>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</si>
  <si>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</si>
  <si>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</si>
  <si>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</si>
  <si>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</si>
  <si>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</si>
  <si>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</si>
  <si>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</si>
  <si>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</si>
  <si>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</si>
  <si>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</si>
  <si>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</si>
  <si>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</si>
  <si>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</si>
  <si>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</si>
  <si>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</si>
  <si>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</si>
  <si>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</si>
  <si>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</si>
  <si>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</si>
  <si>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</si>
  <si>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</si>
  <si>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</si>
  <si>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</si>
  <si>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</si>
  <si>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</si>
  <si>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</si>
  <si>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</si>
  <si>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</si>
  <si>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</si>
  <si>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</si>
  <si>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</si>
  <si>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</si>
  <si>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</si>
  <si>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</si>
  <si>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</si>
  <si>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</si>
  <si>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</si>
  <si>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</si>
  <si>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</si>
  <si>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</si>
  <si>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</si>
  <si>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</si>
  <si>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</si>
  <si>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</si>
  <si>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</si>
  <si>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</si>
  <si>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</si>
  <si>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</si>
  <si>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</si>
  <si>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</si>
  <si>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</si>
  <si>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</si>
  <si>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</si>
  <si>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</si>
  <si>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</si>
  <si>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</si>
  <si>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</si>
  <si>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</si>
  <si>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</si>
  <si>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</si>
  <si>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</si>
  <si>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</si>
  <si>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</si>
  <si>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</si>
  <si>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</si>
  <si>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</si>
  <si>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</si>
  <si>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</si>
  <si>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</si>
  <si>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</si>
  <si>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</si>
  <si>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</si>
  <si>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</si>
  <si>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</si>
  <si>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</si>
  <si>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</si>
  <si>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</si>
  <si>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</si>
  <si>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</si>
  <si>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</si>
  <si>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</si>
  <si>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</si>
  <si>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</si>
  <si>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</si>
  <si>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</si>
  <si>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</si>
  <si>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</si>
  <si>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</si>
  <si>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</si>
  <si>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</si>
  <si>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</si>
  <si>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</si>
  <si>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</si>
  <si>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</si>
  <si>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</si>
  <si>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</si>
  <si>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What skill topic isn’t provided that you would expect to see or observed that should be included? And Why?</t>
  </si>
  <si>
    <t>Resources and courses available in TR and how they are related our day by day</t>
  </si>
  <si>
    <t>Negotiation; Time management; Stress management</t>
  </si>
  <si>
    <t>Team building, collaboration, negotiations, accountability</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</si>
  <si>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</si>
  <si>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</si>
  <si>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</si>
  <si>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</si>
  <si>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</si>
  <si>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</si>
  <si>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</si>
  <si>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</si>
  <si>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</si>
  <si>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</si>
  <si>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</si>
  <si>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</si>
  <si>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</si>
  <si>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</si>
  <si>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</si>
  <si>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</si>
  <si>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</si>
  <si>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</si>
  <si>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</si>
  <si>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</si>
  <si>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</si>
  <si>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</si>
  <si>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</si>
  <si>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</si>
  <si>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</si>
  <si>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</si>
  <si>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</si>
  <si>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</si>
  <si>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</si>
  <si>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</si>
  <si>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</si>
  <si>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</si>
  <si>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</si>
  <si>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</si>
  <si>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</si>
  <si>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</si>
  <si>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</si>
  <si>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</si>
  <si>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</si>
  <si>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</si>
  <si>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</si>
  <si>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</si>
  <si>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</si>
  <si>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</si>
  <si>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</si>
  <si>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</si>
  <si>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</si>
  <si>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</si>
  <si>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</si>
  <si>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</si>
  <si>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</si>
  <si>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</si>
  <si>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</si>
  <si>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</si>
  <si>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</si>
  <si>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</si>
  <si>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</si>
  <si>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</si>
  <si>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</si>
  <si>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</si>
  <si>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</si>
  <si>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</si>
  <si>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</si>
  <si>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</si>
  <si>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</si>
  <si>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</si>
  <si>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</si>
  <si>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</si>
  <si>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</si>
  <si>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</si>
  <si>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</si>
  <si>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</si>
  <si>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</si>
  <si>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</si>
  <si>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</si>
  <si>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</si>
  <si>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</si>
  <si>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</si>
  <si>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</si>
  <si>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</si>
  <si>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</si>
  <si>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</si>
  <si>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</si>
  <si>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</si>
  <si>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</si>
  <si>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</si>
  <si>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</si>
  <si>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</si>
  <si>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</si>
  <si>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</si>
  <si>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</si>
  <si>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</si>
  <si>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</si>
  <si>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</si>
  <si>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</si>
  <si>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</si>
  <si>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</si>
  <si>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</si>
  <si>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</si>
  <si>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</si>
  <si>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</si>
  <si>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</si>
  <si>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</si>
  <si>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</si>
  <si>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</si>
  <si>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</si>
  <si>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</si>
  <si>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</si>
  <si>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</si>
  <si>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</si>
  <si>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</si>
  <si>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</si>
  <si>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</si>
  <si>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</si>
  <si>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</si>
  <si>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</si>
  <si>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</si>
  <si>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</si>
  <si>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</si>
  <si>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</si>
  <si>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</si>
  <si>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 xml:space="preserve">experience on previous jobs where I experienced the same </t>
  </si>
  <si>
    <t>Teamwork, results, leadership, experience and knowledge</t>
  </si>
  <si>
    <t>Empathy with the team, grouping of ideas to be transmitted to the team, prioritization and delegation of tasks</t>
  </si>
  <si>
    <t>Team Management - Leadership</t>
  </si>
  <si>
    <t>Teamwork, leadership</t>
  </si>
  <si>
    <t>Formal support of the new position, better verbal and written communication skills, group management</t>
  </si>
  <si>
    <t>People management, results</t>
  </si>
  <si>
    <t>Project Communications</t>
  </si>
  <si>
    <t>Clearly define the roles and responsibilities of the leaders of the different teams that interact with my unit / work team</t>
  </si>
  <si>
    <t>Armed reports</t>
  </si>
  <si>
    <t>Training in HR for interviewing new applicants</t>
  </si>
  <si>
    <t xml:space="preserve">I received all the neccesary tools, I took the M@TR prior from my promotion </t>
  </si>
  <si>
    <t>Results report (How to report and show progress of a project)</t>
  </si>
  <si>
    <t>Delivery of the new role
There was no prior documentation of the role, I had to start from scratch when taking over from the previous manager.</t>
  </si>
  <si>
    <t>We did everything from scratch utilizing past experiences and incorporating what we could into the production model.
No research was done outside of team collaboration.</t>
  </si>
  <si>
    <t>The onboarding process was too short, you are not sure what you are dealing with and are thrown into the field with no indtroductions to product, team, etc.</t>
  </si>
  <si>
    <t>I would ask peers or others around me. After a few months I felt I was able to approach my manager. Before that I did not feel comfortable approaching them due to the trust, etc. not being there.</t>
  </si>
  <si>
    <t>my HHRR contact or local representative</t>
  </si>
  <si>
    <t>HRBP</t>
  </si>
  <si>
    <t>Human Resources</t>
  </si>
  <si>
    <t>RRHH</t>
  </si>
  <si>
    <t>recruiting 
HRBP and Sourcing</t>
  </si>
  <si>
    <t>RR.HH (HRBP)
Mail</t>
  </si>
  <si>
    <t>Human Resources
Mail</t>
  </si>
  <si>
    <t>We deal with Outlook OOO Forms.</t>
  </si>
  <si>
    <t>mail</t>
  </si>
  <si>
    <t xml:space="preserve">coordinate with HR </t>
  </si>
  <si>
    <t>we coordinate with the team the resources interact with so that their rle can be covered for the time boing</t>
  </si>
  <si>
    <t>Submit official medical rest documents and coordinate with HR</t>
  </si>
  <si>
    <t>Manager + Certificate + Internal Replacement</t>
  </si>
  <si>
    <t xml:space="preserve">My Director </t>
  </si>
  <si>
    <t xml:space="preserve">My manager </t>
  </si>
  <si>
    <t>manager+1 and the goals and objectives defined at the beginning of the year.</t>
  </si>
  <si>
    <t>The objectives are aligned with those of the manager with clear metrics</t>
  </si>
  <si>
    <t>With my manager and already defined the talked with my team</t>
  </si>
  <si>
    <t>Objectives of the area, defined by the director</t>
  </si>
  <si>
    <t>In the same way as free days by mail coordinating with the manager
It is complicated to find the information and more if it is in Spanish</t>
  </si>
  <si>
    <t>I first spoke with my manager and then with Human Resources
There is little information in Spanish</t>
  </si>
  <si>
    <t>coordinate between my manager, the team and HRBP
I agree with the rest, there is little information in Spanish</t>
  </si>
  <si>
    <t>MaTR and learning portal</t>
  </si>
  <si>
    <t>TheHub</t>
  </si>
  <si>
    <t xml:space="preserve">never really look for it </t>
  </si>
  <si>
    <t>TheHub
I think I had a MATR session on that</t>
  </si>
  <si>
    <t>TheHub
https://thehub.thomsonreuters.com/docs/DOC-2147531
https://thehub.thomsonreuters.com/groups/manger-tips-management-at-thomson-reuters/blog/2017/04/05/april-2017</t>
  </si>
  <si>
    <t>MATR + elearning</t>
  </si>
  <si>
    <t>MaTR</t>
  </si>
  <si>
    <t>M@TR and Harvard ManageMentor</t>
  </si>
  <si>
    <t>e-learning</t>
  </si>
  <si>
    <t>Participate in a session with HR</t>
  </si>
  <si>
    <t>eLearning</t>
  </si>
  <si>
    <t>ELearning and, in some cases, external companies</t>
  </si>
  <si>
    <t>solo learning portal en the hub, diverse teams</t>
  </si>
  <si>
    <t xml:space="preserve">thehub -  elearning </t>
  </si>
  <si>
    <t>Internal, sometimes e-learning</t>
  </si>
  <si>
    <t>elearning
Courses in institutions - exchanges</t>
  </si>
  <si>
    <t>thehub -  elearning - udacity
https://thehub.thomsonreuters.com/groups/learning-resources</t>
  </si>
  <si>
    <t>There were some internal trainings of the company that I participated to be able to address these and other subjects</t>
  </si>
  <si>
    <t>the hub</t>
  </si>
  <si>
    <t>my manager, HR, MaTR, Harvard ManageMentor</t>
  </si>
  <si>
    <t>thehub</t>
  </si>
  <si>
    <t xml:space="preserve">this topic and all the previous we here in costa rica have often workshops to develope and for guidance </t>
  </si>
  <si>
    <t>Human Resources told us</t>
  </si>
  <si>
    <t>I only had the experience of the specific course of MaTR
And coordination with my director</t>
  </si>
  <si>
    <t xml:space="preserve">https://thehub.thomsonreuters.com/docs/DOC-2036491
https://thehub.thomsonreuters.com/docs/DOC-1787557
manager, HRBP
</t>
  </si>
  <si>
    <t>TheHub
this is the link to diversity information that I received: https://mylearning.thomsonreuters.com/learning/user/deeplink_redirect.jsp?linkId=CURRICULA&amp;qualID=00-GLOBAL-DIVERSITYHIRING</t>
  </si>
  <si>
    <t>the hub / connect day</t>
  </si>
  <si>
    <t>connect day</t>
  </si>
  <si>
    <t>town halls, connect day</t>
  </si>
  <si>
    <t>The hub and my HRBP
Connect day is good option</t>
  </si>
  <si>
    <t>connect day/ town halls</t>
  </si>
  <si>
    <t>Ratio templates and training on interpretation</t>
  </si>
  <si>
    <t>Status of project progress vs. budget execution and individual profit margin</t>
  </si>
  <si>
    <t>Bi-weekly sales reports</t>
  </si>
  <si>
    <t>Budget and training on general definitions of interpretation</t>
  </si>
  <si>
    <t>Training + Documentation (for consultation)</t>
  </si>
  <si>
    <t xml:space="preserve">Six Sigma? perhaps when it comes to developing strategic plans or CI </t>
  </si>
  <si>
    <t>Development of strategic plans</t>
  </si>
  <si>
    <t>Have a commercial strategy</t>
  </si>
  <si>
    <t>Analysis of margins, strategic planning</t>
  </si>
  <si>
    <t>I agree, time management</t>
  </si>
  <si>
    <t>management</t>
  </si>
  <si>
    <t>time management
we had a training session from our HRBP that was really helpful for all the local team members that took it, i could only tought that it would be really helpful for this to be available as a virtual session for everyone</t>
  </si>
  <si>
    <t>Option 1
I like how they handle it now</t>
  </si>
  <si>
    <t>Option 2
More practical activities</t>
  </si>
  <si>
    <t>Option 2
A course in person would be very much appreciated. They have not been offered in my country, unlike others.</t>
  </si>
  <si>
    <t>Option 2
The followups are important. It is important to apply the different sessions</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</si>
  <si>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t>
    </r>
  </si>
  <si>
    <t xml:space="preserve">While managing my team, I use resources from the following place(s) to help me with:                                                                                                                                                                                                                 While managing my team, I use resources from the following place(s) to help me with:                                                                                                                                                                                                                  While managing my team, I use resources from the following place(s) to help me with: </t>
  </si>
  <si>
    <t xml:space="preserve">Performance management (goal setting and achievement) </t>
  </si>
  <si>
    <t xml:space="preserve">I would probably have discussions with peers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</si>
  <si>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t>
    </r>
  </si>
  <si>
    <t>AMaTR</t>
  </si>
  <si>
    <t>Completed the survey</t>
  </si>
  <si>
    <t>Gender Attended M</t>
  </si>
  <si>
    <t>Gender Attended F</t>
  </si>
  <si>
    <t>Special Notes of FG</t>
  </si>
  <si>
    <t xml:space="preserve">Total # completed the survey </t>
  </si>
  <si>
    <t>Attended
852 44 723</t>
  </si>
  <si>
    <t>Spanish</t>
  </si>
  <si>
    <t>Portuguese</t>
  </si>
  <si>
    <t xml:space="preserve"># per Region </t>
  </si>
  <si>
    <t>TOTAL</t>
  </si>
  <si>
    <t>Business Unit</t>
  </si>
  <si>
    <t>Total # attended focus group (All Regions)</t>
  </si>
  <si>
    <t xml:space="preserve">im </t>
  </si>
  <si>
    <t>Time in Job Profile</t>
  </si>
  <si>
    <t>Time in Position</t>
  </si>
  <si>
    <t>Date</t>
  </si>
  <si>
    <t xml:space="preserve">Group 1 - HRBP </t>
  </si>
  <si>
    <t>Not Attended</t>
  </si>
  <si>
    <t>Not Available</t>
  </si>
  <si>
    <t>9:30am</t>
  </si>
  <si>
    <t>Group 5 - Sr Manager</t>
  </si>
  <si>
    <t>Group 4 - First Line Manager</t>
  </si>
  <si>
    <t>Group 5 - First Line  Manager</t>
  </si>
  <si>
    <t>Group 10 - Sr. Manager</t>
  </si>
  <si>
    <t>Group 9 - Sr. Manager</t>
  </si>
  <si>
    <t>Group 8 - Portuguese First Line Manager</t>
  </si>
  <si>
    <t>7:30am</t>
  </si>
  <si>
    <t>(Aiden) In Duk Choi （최인덕）</t>
  </si>
  <si>
    <t>Group 6 - First Line Manager</t>
  </si>
  <si>
    <t>Group 11 - Sr. Manager</t>
  </si>
  <si>
    <t>Group 2 - HRBP</t>
  </si>
  <si>
    <t>8010252</t>
  </si>
  <si>
    <t>Left the org</t>
  </si>
  <si>
    <t>Deferred</t>
  </si>
  <si>
    <t>Group 3 - HRBP</t>
  </si>
  <si>
    <t>6027133</t>
  </si>
  <si>
    <t>Group 7 - Spanish First Line Managers</t>
  </si>
  <si>
    <t>Group 12 - First Line Manager</t>
  </si>
  <si>
    <t>0042790</t>
  </si>
  <si>
    <t>Timothy Pollard</t>
  </si>
  <si>
    <t>tim.pollard@thomsonreuters.com</t>
  </si>
  <si>
    <t>0121637</t>
  </si>
  <si>
    <t>Moosa Meeran</t>
  </si>
  <si>
    <t>moosa.meeran@thomsonreuters.com</t>
  </si>
  <si>
    <t>0088637</t>
  </si>
  <si>
    <t>Elani Rawson</t>
  </si>
  <si>
    <t>elani.rawson@thomsonreuters.com</t>
  </si>
  <si>
    <t>NZL-Auckland-Fosters House</t>
  </si>
  <si>
    <t>0152606</t>
  </si>
  <si>
    <t>EeLin Tan</t>
  </si>
  <si>
    <t>eelin.tan@thomsonreuters.com</t>
  </si>
  <si>
    <t>6021545</t>
  </si>
  <si>
    <t>Peg Tsai</t>
  </si>
  <si>
    <t>Taiwan</t>
  </si>
  <si>
    <t>Peg.Tsai@thomsonreuters.com</t>
  </si>
  <si>
    <t>TWN-Taipei-196 Chien Kuo North</t>
  </si>
  <si>
    <t>8003600</t>
  </si>
  <si>
    <t>Jun Yong Ahn （안준용）</t>
  </si>
  <si>
    <t>junyong.ahn@thomsonreuters.com</t>
  </si>
  <si>
    <t>No Response</t>
  </si>
  <si>
    <t>0042875</t>
  </si>
  <si>
    <t>Cecilia Ying</t>
  </si>
  <si>
    <t>cecilia.ying@thomsonreuters.com</t>
  </si>
  <si>
    <t>0080168</t>
  </si>
  <si>
    <t>Gary Wu</t>
  </si>
  <si>
    <t>gary.wu@thomsonreuters.com</t>
  </si>
  <si>
    <t>0090830</t>
  </si>
  <si>
    <t>Stephen Rennie</t>
  </si>
  <si>
    <t>stephen.rennie@thomsonreuters.com</t>
  </si>
  <si>
    <t>0098198</t>
  </si>
  <si>
    <t>Palaniappan Lakshmanan</t>
  </si>
  <si>
    <t>palaniappan.lakshmanan@thomsonreuters.com</t>
  </si>
  <si>
    <t>8002387</t>
  </si>
  <si>
    <t>Sherry Pan</t>
  </si>
  <si>
    <t>sherry.pan@thomsonreuters.com</t>
  </si>
  <si>
    <t>8002577</t>
  </si>
  <si>
    <t>Kaori Nebashi （根橋 かおり）</t>
  </si>
  <si>
    <t>kaori.nebashi@thomsonreuters.com</t>
  </si>
  <si>
    <t>8019831</t>
  </si>
  <si>
    <t>Darwin Galeos</t>
  </si>
  <si>
    <t>darwin.galeos@thomsonreuters.com</t>
  </si>
  <si>
    <t>8019943</t>
  </si>
  <si>
    <t>Lucia Wang （王璐璐）</t>
  </si>
  <si>
    <t>lucia.wang@thomsonreuters.com</t>
  </si>
  <si>
    <t>Total # Invites Sent (All Regions)</t>
  </si>
  <si>
    <r>
      <t xml:space="preserve">Gender Invited M </t>
    </r>
    <r>
      <rPr>
        <sz val="11"/>
        <color rgb="FFFF0000"/>
        <rFont val="Calibri"/>
        <family val="2"/>
        <scheme val="minor"/>
      </rPr>
      <t>(Does not include unreported)</t>
    </r>
  </si>
  <si>
    <r>
      <t xml:space="preserve">Gender Invited F   </t>
    </r>
    <r>
      <rPr>
        <sz val="11"/>
        <color rgb="FFFF0000"/>
        <rFont val="Calibri"/>
        <family val="2"/>
        <scheme val="minor"/>
      </rPr>
      <t>(Does not include unreported)</t>
    </r>
  </si>
  <si>
    <t>Considering the additional Skill Sessions listed below for a MaTR (first line manager), which three do you feel are most valuable to a Thomson Reuters manager right now? And why?
1. Beyond Unconscious Bias
2. Building Virtual Teams
3. Career Conversations
4. Coaching for performance
5. Differentiating performance
6. Dynamic Delegation
7. Frequent Feedback
8. Goal Setting
9. Innovate
10. Leading Change</t>
  </si>
  <si>
    <t>3. Career Conversations
Retention &amp; Recognition
6. Dynamic Delegation
Work life balance and leading by example
2. Building Virtual Teams
Not only are we global but we are becoming a more remote workplace due to technology</t>
  </si>
  <si>
    <t>1. Beyond Unconscious Bias
3. Career Conversations
7. Frequent Feedback</t>
  </si>
  <si>
    <t>2. Building Virtual Teams
7. Frequent Feedback
6. Dynamic Delegation</t>
  </si>
  <si>
    <t>3. Career Conversations 
7. Frequent Feedback
1. Beyond Unconscious Bias</t>
  </si>
  <si>
    <t>5. Differentiating performance
1. Beyond Unconscious Bias
7. Frequent Feedback</t>
  </si>
  <si>
    <t>4. Coaching for performance
7. Frequent Feedback
8. Goal Setting</t>
  </si>
  <si>
    <t>5. Differentiating performance
7. Frequent Feedback
8. Goal Setting 
 All skills are important, but these 3 are something managers should do well to manage his/her team to establish good relationship in the team.</t>
  </si>
  <si>
    <t>2. Building Virtual Teams
4. Coaching for performance
10. Leading Change</t>
  </si>
  <si>
    <t>4. Coaching for performance
9. Innovate
10. Leading Change</t>
  </si>
  <si>
    <t xml:space="preserve">10. Leading Change
4. Coaching for performance
</t>
  </si>
  <si>
    <t>1. Beyond Unconscious Bias
3. Career Conversations
10. Leading Change</t>
  </si>
  <si>
    <t>10. Leading Change 
because we have many transitions and change now so it's very important that managers can lead their people through changes
9. Innovate
4. Coaching for performance</t>
  </si>
  <si>
    <t>Considering the additional Skill Sessions listed below for a MaTR which three do you feel are most valuable to have managers complete first and why?
1. Beyond Unconscious Bias
2. Building Virtual Teams
3. Career Conversations
4. Coaching for performance
5. Differentiating performance
6. Dynamic Delegation
7. Frequent Feedback
8. Goal Setting
9. Innovate
10. Leading Change</t>
  </si>
  <si>
    <t>3. Career Conversations
4. Coaching for performance
6. Dynamic Delegation</t>
  </si>
  <si>
    <t>5. Differentiating performance
4. Coaching for performance
7. Frequent Feedback</t>
  </si>
  <si>
    <t>4. Coaching for performance
7. Frequent Feedback
6. Dynamic Delegation</t>
  </si>
  <si>
    <t>7. Frequent Feedback
6. Dynamic Delegation
4. Coaching for performance</t>
  </si>
  <si>
    <t>4. Coaching for performance
7. Frequent Feedback
1. Beyond Unconscious Bias</t>
  </si>
  <si>
    <t>6. Dynamic Delegation
7. Frequent Feedback
4. Coaching for performance</t>
  </si>
  <si>
    <t>3. Career Conversations
6. Dynamic Delegation
7. Frequent Feedback
it is important for a manager give effective and frequent feedback, talk about career development and learn how to delegate which also improve the skills of their reports</t>
  </si>
  <si>
    <t>8. Goal Setting
6. Dynamic Delegation
7. Frequent Feedback</t>
  </si>
  <si>
    <t xml:space="preserve">8. Goal Setting
7. Frequent Feedback
3. Career Conversations
8 - Everything at TR comes from the goals, so having a good goal system is critical to evaluation and success. Innovation, teams, training are all important </t>
  </si>
  <si>
    <t>8. Goal Setting
4. Coaching for performance
1. Beyond Unconscious Bias</t>
  </si>
  <si>
    <t>3. Career Conversations
4. Coaching for performance
8. Goal Setting</t>
  </si>
  <si>
    <t>4. Coaching for performance
7. Frequent Feedback
9. Innovate</t>
  </si>
  <si>
    <t>6. Dynamic Delegation
9. Innovate
1. Beyond Unconscious Bias</t>
  </si>
  <si>
    <t>10. Leading Change
4. Coaching for performance
6. Dynamic Delegation</t>
  </si>
  <si>
    <t>4. Coaching for performance
7. Frequent Feedback
10. Leading Change</t>
  </si>
  <si>
    <t>6. Dynamic Delegation
9. Innovate
10. Leading Change</t>
  </si>
  <si>
    <t>8. Goal Setting
10. Leading Change
6. Dynamic Delegation</t>
  </si>
  <si>
    <t>7. Frequent Feedback
10. Leading Change
2. Building Virtual Teams</t>
  </si>
  <si>
    <t>9. Innovate
10. Leading Change
3. Career Conversations</t>
  </si>
  <si>
    <t>1. Beyond Unconscious Bias
7. Frequent Feedback
10. Leading Change</t>
  </si>
  <si>
    <t>8. Goal Setting
10. Leading Change
6. Dynamic Delegation 
For the objectives, communication and leadership</t>
  </si>
  <si>
    <t>6. Dynamic Delegation
8. Goal Setting
10. Leading Change
day to day management, clear goals, improvements</t>
  </si>
  <si>
    <t>3. Career Conversations
9. Innovate
10. Leading Change</t>
  </si>
  <si>
    <t>1. Beyond Unconscious Bias
2. Building Virtual Teams
3. Career Conversations</t>
  </si>
  <si>
    <t>5. Differentiating performance
6. Dynamic Delegation
2. Building Virtual Teams</t>
  </si>
  <si>
    <t>2. Building Virtual Teams
4. Coaching for performance
9. Innovate</t>
  </si>
  <si>
    <t>1. Beyond Unconscious Bias
4. Coaching for performance
9. Innovate
also the summit</t>
  </si>
  <si>
    <t>It could be good being able to pull out individual topics to tailor the learning for the individual in need.
4. Coaching for performance
8. Goal Setting
9. Innovate</t>
  </si>
  <si>
    <t>1. Beyond Unconscious Bias
5. Differentiating performance
9. Innovate</t>
  </si>
  <si>
    <t>4. Coaching for performance
6. Dynamic Delegation
10. Leading Change</t>
  </si>
  <si>
    <t>1. Beyond Unconscious Bias
2. Building Virtual Teams
10. Leading Change</t>
  </si>
  <si>
    <t>5. Differentiating performance
6. Dynamic Delegation
10. Leading Change
9. Innovate</t>
  </si>
  <si>
    <t>10. Leading Change
1. Beyond Unconscious Bias
4. Coaching for performance</t>
  </si>
  <si>
    <t>10. Leading Change
9. Innovate
7. Frequent Feedback</t>
  </si>
  <si>
    <t>10. Leading Change
7. Frequent Feedback
1. Beyond Unconscious Bias</t>
  </si>
  <si>
    <t xml:space="preserve">1. Beyond Unconscious Bias
2. Building Virtual Teams
4. Coaching for performance
5. Differentiating performance
7. Frequent Feedback
8. Goal Setting
10. Leading Change
</t>
  </si>
  <si>
    <t>3. Career Conversations
4. Coaching for performance
10. Leading Change</t>
  </si>
  <si>
    <t>4. Coaching for performance
9. Innovate
1. Beyond Unconscious Bias</t>
  </si>
  <si>
    <t>X</t>
  </si>
  <si>
    <t>Y</t>
  </si>
  <si>
    <t>Out of X participants asked this question, Y participants answered:</t>
  </si>
  <si>
    <r>
      <rPr>
        <sz val="14"/>
        <color theme="0"/>
        <rFont val="Calibri"/>
        <family val="2"/>
        <scheme val="minor"/>
      </rPr>
      <t>*</t>
    </r>
    <r>
      <rPr>
        <sz val="14"/>
        <color theme="1"/>
        <rFont val="Calibri"/>
        <family val="2"/>
        <scheme val="minor"/>
      </rPr>
      <t>Often</t>
    </r>
    <r>
      <rPr>
        <sz val="14"/>
        <color theme="0"/>
        <rFont val="Calibri"/>
        <family val="2"/>
        <scheme val="minor"/>
      </rPr>
      <t>*</t>
    </r>
  </si>
  <si>
    <r>
      <rPr>
        <sz val="14"/>
        <color theme="0"/>
        <rFont val="Calibri"/>
        <family val="2"/>
        <scheme val="minor"/>
      </rPr>
      <t>*</t>
    </r>
    <r>
      <rPr>
        <sz val="14"/>
        <color theme="1"/>
        <rFont val="Calibri"/>
        <family val="2"/>
        <scheme val="minor"/>
      </rPr>
      <t>Sometimes</t>
    </r>
    <r>
      <rPr>
        <sz val="14"/>
        <color theme="0"/>
        <rFont val="Calibri"/>
        <family val="2"/>
        <scheme val="minor"/>
      </rPr>
      <t>*</t>
    </r>
  </si>
  <si>
    <r>
      <rPr>
        <sz val="14"/>
        <color theme="0"/>
        <rFont val="Calibri"/>
        <family val="2"/>
        <scheme val="minor"/>
      </rPr>
      <t>*</t>
    </r>
    <r>
      <rPr>
        <sz val="14"/>
        <color theme="1"/>
        <rFont val="Calibri"/>
        <family val="2"/>
        <scheme val="minor"/>
      </rPr>
      <t>Never</t>
    </r>
    <r>
      <rPr>
        <sz val="14"/>
        <color theme="0"/>
        <rFont val="Calibri"/>
        <family val="2"/>
        <scheme val="minor"/>
      </rPr>
      <t>*</t>
    </r>
  </si>
  <si>
    <t>Comments</t>
  </si>
  <si>
    <t>Especially in Nov &amp; Dec</t>
  </si>
  <si>
    <r>
      <t xml:space="preserve">Seldom </t>
    </r>
    <r>
      <rPr>
        <sz val="11"/>
        <color theme="0"/>
        <rFont val="Calibri"/>
        <family val="2"/>
        <scheme val="minor"/>
      </rPr>
      <t>(Sometimes)</t>
    </r>
  </si>
  <si>
    <t>Never, but many times by a specific manager having issue on managing people</t>
  </si>
  <si>
    <t>Sometimes (they do not frequently ask for this information but usually in discussions with them, we frequently touch on how to provide feedback to their team)</t>
  </si>
  <si>
    <t>almost Never</t>
  </si>
  <si>
    <t>Total # of FG invites sent</t>
  </si>
  <si>
    <t xml:space="preserve">•Learning HR fundamentals/basics (recruiting, policy, what performance management systems are like and their role in them,how to interact with HR), coaching and giving feedback to employees
•Training on the cyclical processes and performance management
•How to manage collegues when promoted from within 
•Manager checklists
•Feedback, coaching, mentoring, interpersonal skills, conflict resolution
•Learning HR fundamentals/basics, performance management systems, coaching and just general policy information as well
•How is success measured (especially from sales quota to non-quotas)? Leadership vs management. Making decisions.
•Motivating others
•Providing effective feedback , delegation, coaching
taking ownership of their decisions
•Understand the role as a manager, ability to coach, confident communicator
•Communication, presentation, leadership, problem solving, networking, consulting, coaching, managing change, being confidence, also, having good vision and ability to adapt to change
•Communication with in an effective way, decision making in time
•Effectively delegating, giving feedback and coaching
•The resources are not very accessible. Very often you have to go through many sources to reach the info you need (portals, collegues, managers, etc). The info is also not very role specific. </t>
  </si>
  <si>
    <t>• 1 Response: Rarely
• 1 Response: Always</t>
  </si>
  <si>
    <t>• They do not frequently ask for this information but usually in discussions with them, we often touch on how to provide feedback to their team
• Mostly never, but many times by a specific manager having issue on managing people</t>
  </si>
  <si>
    <t>• For managers who are hiring, then i would have a conversation with the hiring manager on this as part of our usual catch up</t>
  </si>
  <si>
    <t>• 1 Response: Seldom
• I would direct these queries to HR Ops team for non WD queries</t>
  </si>
  <si>
    <t>• 1 Response: Bad</t>
  </si>
  <si>
    <t>• Sometimes by managers, but often by employees</t>
  </si>
  <si>
    <t>• 2 Response: Almost Never</t>
  </si>
  <si>
    <t>Do resources exist?
If not, what do you do or who do you seek to obtain the necessary information to support your new managers?</t>
  </si>
  <si>
    <t>• Internal/local training decks
• Understanding what is considered successful as a people manager is not defined consistently across the region. The leadership vs management is catered through articles (e.g. Harvard Mentor) but could be more specific/practical.
• Yes,  through various specific trainings
• For me it's skills gain through experience e.g. being decisive, adapt to change, having vision
• Yes we do about 70-80%</t>
  </si>
  <si>
    <t>Are resources easy to find?</t>
  </si>
  <si>
    <t>No - 83%
Yes - 17%</t>
  </si>
  <si>
    <t xml:space="preserve">
If not, what do you do or who do you seek to obtain the necessary information to support your new managers?</t>
  </si>
  <si>
    <t>Do resources exist?</t>
  </si>
  <si>
    <t>No - 17%
Yes - 83%</t>
  </si>
  <si>
    <r>
      <rPr>
        <sz val="14"/>
        <color theme="0"/>
        <rFont val="Calibri"/>
        <family val="2"/>
        <scheme val="minor"/>
      </rPr>
      <t>*</t>
    </r>
    <r>
      <rPr>
        <sz val="14"/>
        <color theme="1"/>
        <rFont val="Calibri"/>
        <family val="2"/>
        <scheme val="minor"/>
      </rPr>
      <t>Option 1</t>
    </r>
    <r>
      <rPr>
        <sz val="14"/>
        <color theme="0"/>
        <rFont val="Calibri"/>
        <family val="2"/>
        <scheme val="minor"/>
      </rPr>
      <t>*</t>
    </r>
  </si>
  <si>
    <r>
      <rPr>
        <sz val="14"/>
        <color theme="0"/>
        <rFont val="Calibri"/>
        <family val="2"/>
        <scheme val="minor"/>
      </rPr>
      <t>*</t>
    </r>
    <r>
      <rPr>
        <sz val="14"/>
        <color theme="1"/>
        <rFont val="Calibri"/>
        <family val="2"/>
        <scheme val="minor"/>
      </rPr>
      <t>Option 2</t>
    </r>
    <r>
      <rPr>
        <sz val="14"/>
        <color theme="0"/>
        <rFont val="Calibri"/>
        <family val="2"/>
        <scheme val="minor"/>
      </rPr>
      <t>*</t>
    </r>
  </si>
  <si>
    <r>
      <rPr>
        <sz val="14"/>
        <color theme="0"/>
        <rFont val="Calibri"/>
        <family val="2"/>
        <scheme val="minor"/>
      </rPr>
      <t>*</t>
    </r>
    <r>
      <rPr>
        <sz val="14"/>
        <color theme="1"/>
        <rFont val="Calibri"/>
        <family val="2"/>
        <scheme val="minor"/>
      </rPr>
      <t>Option 3</t>
    </r>
    <r>
      <rPr>
        <sz val="14"/>
        <color theme="0"/>
        <rFont val="Calibri"/>
        <family val="2"/>
        <scheme val="minor"/>
      </rPr>
      <t>*</t>
    </r>
  </si>
  <si>
    <t>Option 3 Comments:</t>
  </si>
  <si>
    <t xml:space="preserve">• Do the 1 day, and then 1 or 2 hr skill sessions every 2 months rather than a large 3 hour session
•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</si>
  <si>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For Option 2 Responses: How much time would be appropriate? Two full days, Three full days, other?</t>
  </si>
  <si>
    <t>Yes - 100%</t>
  </si>
  <si>
    <t>Skill</t>
  </si>
  <si>
    <t>% of People Mentioning that Skill</t>
  </si>
  <si>
    <r>
      <rPr>
        <sz val="11"/>
        <color theme="0"/>
        <rFont val="Calibri"/>
        <family val="2"/>
        <scheme val="minor"/>
      </rPr>
      <t>*</t>
    </r>
    <r>
      <rPr>
        <sz val="11"/>
        <color theme="1"/>
        <rFont val="Calibri"/>
        <family val="2"/>
        <scheme val="minor"/>
      </rPr>
      <t>1. Beyond Unconscious Bias</t>
    </r>
    <r>
      <rPr>
        <sz val="11"/>
        <color theme="0"/>
        <rFont val="Calibri"/>
        <family val="2"/>
        <scheme val="minor"/>
      </rPr>
      <t>*</t>
    </r>
  </si>
  <si>
    <r>
      <rPr>
        <sz val="11"/>
        <color theme="0"/>
        <rFont val="Calibri"/>
        <family val="2"/>
        <scheme val="minor"/>
      </rPr>
      <t>*</t>
    </r>
    <r>
      <rPr>
        <sz val="11"/>
        <color theme="1"/>
        <rFont val="Calibri"/>
        <family val="2"/>
        <scheme val="minor"/>
      </rPr>
      <t>2. Building Virtual Teams</t>
    </r>
    <r>
      <rPr>
        <sz val="11"/>
        <color theme="0"/>
        <rFont val="Calibri"/>
        <family val="2"/>
        <scheme val="minor"/>
      </rPr>
      <t>*</t>
    </r>
  </si>
  <si>
    <r>
      <rPr>
        <sz val="11"/>
        <color theme="0"/>
        <rFont val="Calibri"/>
        <family val="2"/>
        <scheme val="minor"/>
      </rPr>
      <t>*</t>
    </r>
    <r>
      <rPr>
        <sz val="11"/>
        <color theme="1"/>
        <rFont val="Calibri"/>
        <family val="2"/>
        <scheme val="minor"/>
      </rPr>
      <t>3. Career Conversations</t>
    </r>
    <r>
      <rPr>
        <sz val="11"/>
        <color theme="0"/>
        <rFont val="Calibri"/>
        <family val="2"/>
        <scheme val="minor"/>
      </rPr>
      <t>*</t>
    </r>
  </si>
  <si>
    <r>
      <rPr>
        <sz val="11"/>
        <color theme="0"/>
        <rFont val="Calibri"/>
        <family val="2"/>
        <scheme val="minor"/>
      </rPr>
      <t>*</t>
    </r>
    <r>
      <rPr>
        <sz val="11"/>
        <color theme="1"/>
        <rFont val="Calibri"/>
        <family val="2"/>
        <scheme val="minor"/>
      </rPr>
      <t>4. Coaching for performance</t>
    </r>
    <r>
      <rPr>
        <sz val="11"/>
        <color theme="0"/>
        <rFont val="Calibri"/>
        <family val="2"/>
        <scheme val="minor"/>
      </rPr>
      <t>*</t>
    </r>
  </si>
  <si>
    <r>
      <rPr>
        <sz val="11"/>
        <color theme="0"/>
        <rFont val="Calibri"/>
        <family val="2"/>
        <scheme val="minor"/>
      </rPr>
      <t>*</t>
    </r>
    <r>
      <rPr>
        <sz val="11"/>
        <color theme="1"/>
        <rFont val="Calibri"/>
        <family val="2"/>
        <scheme val="minor"/>
      </rPr>
      <t>5. Differentiating performance</t>
    </r>
    <r>
      <rPr>
        <sz val="11"/>
        <color theme="0"/>
        <rFont val="Calibri"/>
        <family val="2"/>
        <scheme val="minor"/>
      </rPr>
      <t>*</t>
    </r>
  </si>
  <si>
    <r>
      <rPr>
        <sz val="11"/>
        <color theme="0"/>
        <rFont val="Calibri"/>
        <family val="2"/>
        <scheme val="minor"/>
      </rPr>
      <t>*</t>
    </r>
    <r>
      <rPr>
        <sz val="11"/>
        <color theme="1"/>
        <rFont val="Calibri"/>
        <family val="2"/>
        <scheme val="minor"/>
      </rPr>
      <t>6. Dynamic Delegation</t>
    </r>
    <r>
      <rPr>
        <sz val="11"/>
        <color theme="0"/>
        <rFont val="Calibri"/>
        <family val="2"/>
        <scheme val="minor"/>
      </rPr>
      <t>*</t>
    </r>
  </si>
  <si>
    <r>
      <rPr>
        <sz val="11"/>
        <color theme="0"/>
        <rFont val="Calibri"/>
        <family val="2"/>
        <scheme val="minor"/>
      </rPr>
      <t>*</t>
    </r>
    <r>
      <rPr>
        <sz val="11"/>
        <color theme="1"/>
        <rFont val="Calibri"/>
        <family val="2"/>
        <scheme val="minor"/>
      </rPr>
      <t>7. Frequent Feedback</t>
    </r>
    <r>
      <rPr>
        <sz val="11"/>
        <color theme="0"/>
        <rFont val="Calibri"/>
        <family val="2"/>
        <scheme val="minor"/>
      </rPr>
      <t>*</t>
    </r>
  </si>
  <si>
    <r>
      <rPr>
        <sz val="11"/>
        <color theme="0"/>
        <rFont val="Calibri"/>
        <family val="2"/>
        <scheme val="minor"/>
      </rPr>
      <t>*</t>
    </r>
    <r>
      <rPr>
        <sz val="11"/>
        <color theme="1"/>
        <rFont val="Calibri"/>
        <family val="2"/>
        <scheme val="minor"/>
      </rPr>
      <t>8. Goal Setting</t>
    </r>
    <r>
      <rPr>
        <sz val="11"/>
        <color theme="0"/>
        <rFont val="Calibri"/>
        <family val="2"/>
        <scheme val="minor"/>
      </rPr>
      <t>*</t>
    </r>
  </si>
  <si>
    <r>
      <rPr>
        <sz val="11"/>
        <color theme="0"/>
        <rFont val="Calibri"/>
        <family val="2"/>
        <scheme val="minor"/>
      </rPr>
      <t>*</t>
    </r>
    <r>
      <rPr>
        <sz val="11"/>
        <color theme="1"/>
        <rFont val="Calibri"/>
        <family val="2"/>
        <scheme val="minor"/>
      </rPr>
      <t>9. Innovate</t>
    </r>
    <r>
      <rPr>
        <sz val="11"/>
        <color theme="0"/>
        <rFont val="Calibri"/>
        <family val="2"/>
        <scheme val="minor"/>
      </rPr>
      <t>*</t>
    </r>
  </si>
  <si>
    <r>
      <rPr>
        <sz val="11"/>
        <color theme="0"/>
        <rFont val="Calibri"/>
        <family val="2"/>
        <scheme val="minor"/>
      </rPr>
      <t>*</t>
    </r>
    <r>
      <rPr>
        <sz val="11"/>
        <color theme="1"/>
        <rFont val="Calibri"/>
        <family val="2"/>
        <scheme val="minor"/>
      </rPr>
      <t>10. Leading Change</t>
    </r>
    <r>
      <rPr>
        <sz val="11"/>
        <color theme="0"/>
        <rFont val="Calibri"/>
        <family val="2"/>
        <scheme val="minor"/>
      </rPr>
      <t>*</t>
    </r>
  </si>
  <si>
    <t>In your experience, when would be the most appropriate time for a manager to take the MaTR Summit?</t>
  </si>
  <si>
    <t>• 2 answers - Often with new managers, almost never with experienced managers</t>
  </si>
  <si>
    <t xml:space="preserve">      </t>
  </si>
  <si>
    <t>Ability to separate yourself from being a colleague/team employee to being a manager</t>
  </si>
  <si>
    <t>Time Management</t>
  </si>
  <si>
    <t xml:space="preserve">Organizational </t>
  </si>
  <si>
    <t>Communication</t>
  </si>
  <si>
    <t>Trainings</t>
  </si>
  <si>
    <t>Knowledge</t>
  </si>
  <si>
    <t>Delegation</t>
  </si>
  <si>
    <r>
      <rPr>
        <sz val="11"/>
        <rFont val="Calibri"/>
        <family val="2"/>
        <scheme val="minor"/>
      </rPr>
      <t>Good M</t>
    </r>
    <r>
      <rPr>
        <sz val="11"/>
        <color theme="1"/>
        <rFont val="Calibri"/>
        <family val="2"/>
        <scheme val="minor"/>
      </rPr>
      <t>anagement Practices/Skills</t>
    </r>
  </si>
  <si>
    <t>Purpose</t>
  </si>
  <si>
    <t>Values</t>
  </si>
  <si>
    <t>Expectations</t>
  </si>
  <si>
    <t>Managing Underperformers</t>
  </si>
  <si>
    <t>Access to TR business leaders</t>
  </si>
  <si>
    <t>Coaching</t>
  </si>
  <si>
    <t>Financial Skills</t>
  </si>
  <si>
    <t>Self confidence</t>
  </si>
  <si>
    <t>Ability to ask questions</t>
  </si>
  <si>
    <t>Ability to work within a matrixed team</t>
  </si>
  <si>
    <t>People Management</t>
  </si>
  <si>
    <t>Goal Setting</t>
  </si>
  <si>
    <t>Team Behavior</t>
  </si>
  <si>
    <t>Inclusion</t>
  </si>
  <si>
    <t>Leadership (Leading by Example / Being a Leader)</t>
  </si>
  <si>
    <t>Culture</t>
  </si>
  <si>
    <t>Motivating Teams</t>
  </si>
  <si>
    <t>Empathy</t>
  </si>
  <si>
    <t>% of Participants' Responses Including Topic</t>
  </si>
  <si>
    <t>Team Management/Teamwork</t>
  </si>
  <si>
    <t>Changing from being a "friend/peer" to a manager</t>
  </si>
  <si>
    <t>Mentoring/Mentorship</t>
  </si>
  <si>
    <t>• At that time (long ago) not much e-learning was availalbe - now I think the offering is very good - more coaching from direct mgr however is very often missing</t>
  </si>
  <si>
    <t>• The use of some tools to manage the employees</t>
  </si>
  <si>
    <t>• Difference between leadsership and managment</t>
  </si>
  <si>
    <t xml:space="preserve">• I was lucky enough to be accepted onto MaTR prior to becoming a people manager (as I managed contractors, but not FTEs). Had that not been the case, I would've felt that the best time for me to access that information would've been missed </t>
  </si>
  <si>
    <t>• Access to HR for advice</t>
  </si>
  <si>
    <t>• At the time there wasn't a formal training program at all - it was ad hoc mentoring with my manager.  One thing that I think is needed but is not offered even today is training on the finance/business side of management.</t>
  </si>
  <si>
    <t>• Moving from small companies to large companies the timeframes before issue resolutions are much larger due to the steps needing to be taken with large organizations.</t>
  </si>
  <si>
    <t xml:space="preserve">• HR Guidelines / Processes / overview on how to manage employees </t>
  </si>
  <si>
    <t>• There was a lot about following company guidelines for my team, but nothing about the bigger picture.  When I started leading a team it was difficult to translate business-wide initiatives to my team.</t>
  </si>
  <si>
    <t>• How to communicate effectively with SLT</t>
  </si>
  <si>
    <t xml:space="preserve">• Information on TR and how to manage under the TR structure; </t>
  </si>
  <si>
    <t xml:space="preserve">• How to effectively manage underperforming employees </t>
  </si>
  <si>
    <t>• Politics. You have to negotiate internally.
• Learning how to work within TR structures when moving from a small company to a large company like TR.</t>
  </si>
  <si>
    <t>• How to set up a vision for the team</t>
  </si>
  <si>
    <t>• Learning how to formally manage people whom were previously your peers</t>
  </si>
  <si>
    <t>• Communication protocols, how to motivate team members, recruitment</t>
  </si>
  <si>
    <t>• Clearly define the roles and responsibilities of the leaders of the different teams that interact with my unit / work team</t>
  </si>
  <si>
    <t>• Project Communications</t>
  </si>
  <si>
    <t>• Delivery of the new role
• There was no prior documentation of the role, I had to start from scratch when taking over from the previous manager.</t>
  </si>
  <si>
    <t>• Armed reports</t>
  </si>
  <si>
    <t xml:space="preserve">• I received all the neccesary tools, I took the M@TR prior from my promotion </t>
  </si>
  <si>
    <t>• Training in HR for interviewing new applicants</t>
  </si>
  <si>
    <t>• Results report (How to report and show progress of a project)</t>
  </si>
  <si>
    <t xml:space="preserve">• Leadership skills </t>
  </si>
  <si>
    <t>• Attended some MRTA courses</t>
  </si>
  <si>
    <t>• Internal learning availability (little - now ok) + F2F learning organised by TR - very good !!!</t>
  </si>
  <si>
    <t>• From colleagues, learning on line and later some workshops</t>
  </si>
  <si>
    <t>• Immediate manager for advice</t>
  </si>
  <si>
    <t>• TR mentoring programme, MaTR, previous experience/knowledge</t>
  </si>
  <si>
    <t>• My previous manager, and then Emily etc</t>
  </si>
  <si>
    <t>• My manager, made decisions myself</t>
  </si>
  <si>
    <t>• My group director and the TR classes they pointed me to</t>
  </si>
  <si>
    <t>• Partners at the former company and partners at the new company, not so much the managers. There was a lot of help from the people welcoming you to the company</t>
  </si>
  <si>
    <t>• My peers and my manager</t>
  </si>
  <si>
    <t>• My manager and TR courses. Though it was very difficult to find and view the courses. I do share the info with my team.</t>
  </si>
  <si>
    <t>• Manager</t>
  </si>
  <si>
    <t>• Director and other business partners</t>
  </si>
  <si>
    <t>• We did everything from scratch utilizing past experiences and incorporating what we could into the production model.
• No research was done outside of team collaboration.</t>
  </si>
  <si>
    <t>• I would ask peers or others around me. After a few months I felt I was able to approach my manager. Before that I did not feel comfortable approaching them due to the trust, etc. not being there.</t>
  </si>
  <si>
    <t xml:space="preserve">While managing my team, I use resources from the following place(s) to help me with: </t>
  </si>
  <si>
    <t>• Other managers</t>
  </si>
  <si>
    <t xml:space="preserve">• N/A - never had a FTE become open. So my resourcing is contractor-based and therefore I use Experis contacts </t>
  </si>
  <si>
    <t>• I have an interview template I use. Or i reach out to HR</t>
  </si>
  <si>
    <t>• Previously Used documentation</t>
  </si>
  <si>
    <t xml:space="preserve">• Established Internal, team based processes </t>
  </si>
  <si>
    <t>• Adriana Vasconcelos - BPHR</t>
  </si>
  <si>
    <t>• thehub, https://thehub.thomsonreuters.com/groups/recursos-humanos-brasil</t>
  </si>
  <si>
    <t>• TFS - Tools to manager tasks of Software factoring</t>
  </si>
  <si>
    <t>• Workday</t>
  </si>
  <si>
    <t>• I don't -  haven't had open positions</t>
  </si>
  <si>
    <t>• Yes to recruitment</t>
  </si>
  <si>
    <t>• my HHRR contact or local representative</t>
  </si>
  <si>
    <t>• recruiting 
• HRBP and Sourcing</t>
  </si>
  <si>
    <t>• RRHH</t>
  </si>
  <si>
    <t>• Workday and the Hub, HR</t>
  </si>
  <si>
    <t>• TheTeam itself and theAbsent Management Tool. For specifics related to countries, to HR in the countries and the Hub</t>
  </si>
  <si>
    <t>• HR handbook, HR BP</t>
  </si>
  <si>
    <t>• HR partner</t>
  </si>
  <si>
    <t>• Check Workday/ use outlook calendar to see who else is off. For long term time off, go to my manager or HR advisor</t>
  </si>
  <si>
    <t>• The Point</t>
  </si>
  <si>
    <t>• WorkDay and HR</t>
  </si>
  <si>
    <t>• WorkDay + The Point</t>
  </si>
  <si>
    <t>• HR sites - guidance and flowcharts</t>
  </si>
  <si>
    <t>• Workday, Absman</t>
  </si>
  <si>
    <t>• workday</t>
  </si>
  <si>
    <t>• HR policies, the HUB or Reaching our People, workday, ask HR if needed</t>
  </si>
  <si>
    <t>• absman</t>
  </si>
  <si>
    <t>• The Point and workday</t>
  </si>
  <si>
    <t>• my team often holds their vacation/holiday/personal time until the end of the year.  If anyone choses to use time earlier than November, I'm happy to oblige their request.</t>
  </si>
  <si>
    <t>• e-mail, workday</t>
  </si>
  <si>
    <t>• Workday and ToDo (Controle de Ponto)</t>
  </si>
  <si>
    <t>• I don't use tools for this</t>
  </si>
  <si>
    <t>• email to line manager, &amp; absman</t>
  </si>
  <si>
    <t>• my team and I manage time offs ourselves
• line managers</t>
  </si>
  <si>
    <t>• HRBP</t>
  </si>
  <si>
    <t>• We deal with Outlook OOO Forms.</t>
  </si>
  <si>
    <t>• Human Resources
• Mail</t>
  </si>
  <si>
    <t>• mail</t>
  </si>
  <si>
    <t>• HR</t>
  </si>
  <si>
    <t>• RR.HH (HRBP)
• Mail</t>
  </si>
  <si>
    <t>• my manager and my strategic manager</t>
  </si>
  <si>
    <t>• Department policy/processes as led by head of department, HR</t>
  </si>
  <si>
    <t>• weekly/monthly reports, team dashboard</t>
  </si>
  <si>
    <t>• Workday and associated links to Hub content (manager guides) etc</t>
  </si>
  <si>
    <t>• I use the monthly HR calls (Legal Manager Info Call)</t>
  </si>
  <si>
    <t>• we set metrics as part of our goal setting process each year.  I track them throughout the year.</t>
  </si>
  <si>
    <t>• My own metrics reports and The Hub</t>
  </si>
  <si>
    <t xml:space="preserve">• HR sites and internally set (within team) metrics and benchmarking.  </t>
  </si>
  <si>
    <t>• GRF banding and comparison with expectations/objectives of role</t>
  </si>
  <si>
    <t>• workday with goals input and check ins and reviews; HR partner, MaTR classes, my manager</t>
  </si>
  <si>
    <t>• manager and director, tracking progress throughout the year</t>
  </si>
  <si>
    <t>• Hub, my department peers</t>
  </si>
  <si>
    <t>• TMs and my Manager</t>
  </si>
  <si>
    <t>• the hub</t>
  </si>
  <si>
    <t>• 11 Responses: Workday</t>
  </si>
  <si>
    <t>• line manager only</t>
  </si>
  <si>
    <t>• manager+1 and the goals and objectives defined at the beginning of the year.</t>
  </si>
  <si>
    <t>• my manager</t>
  </si>
  <si>
    <t>• With my manager and already defined the talked with my team</t>
  </si>
  <si>
    <t>• Objectives of the area, defined by the director</t>
  </si>
  <si>
    <t xml:space="preserve">• My Director </t>
  </si>
  <si>
    <t>• The objectives are aligned with those of the manager with clear metrics</t>
  </si>
  <si>
    <t xml:space="preserve">• My manager </t>
  </si>
  <si>
    <t xml:space="preserve">• the Hub, Workday, </t>
  </si>
  <si>
    <t>• HUB</t>
  </si>
  <si>
    <t>• My Manager</t>
  </si>
  <si>
    <t>• My manager, HR</t>
  </si>
  <si>
    <t>• direct manager</t>
  </si>
  <si>
    <t>• Depends on the nature of the enquiry. I've used HRBP for maternity requests. I go to the Hub for some specific questions re: Benefits</t>
  </si>
  <si>
    <t>• I will try and make a decision, if i can't i will go to My manager/HR</t>
  </si>
  <si>
    <t>• The Point for policies; the Hub; HR Partner</t>
  </si>
  <si>
    <t>• HR Partner, Hub, Manager</t>
  </si>
  <si>
    <t>• HR Partner if not found on the Hub</t>
  </si>
  <si>
    <t>• HR Business Partners if I don't know the answer.  I also ask other peers (Managers)</t>
  </si>
  <si>
    <t>• Search TR policies on the Hub, ask my manager, HR, or suggest they find out for themselves</t>
  </si>
  <si>
    <t>• HUB, Reaching our People, manager, HR partner</t>
  </si>
  <si>
    <t>• hub, manager, HR</t>
  </si>
  <si>
    <t>• manager, hr partner</t>
  </si>
  <si>
    <t>• Search TR policies on the Hub, ask my manager, HR</t>
  </si>
  <si>
    <t xml:space="preserve">• The Hub; BPHR; </t>
  </si>
  <si>
    <t>• The Hub; BPHR</t>
  </si>
  <si>
    <t>• 1to1, RHBP with register in email</t>
  </si>
  <si>
    <t>• BPHR</t>
  </si>
  <si>
    <t>• my manager,  &amp; answer myself</t>
  </si>
  <si>
    <t>• line managers, site manager and HRBP</t>
  </si>
  <si>
    <t>• we coordinate with the team the resources interact with so that their rle can be covered for the time boing</t>
  </si>
  <si>
    <t>• I first spoke with my manager and then with Human Resources
• There is little information in Spanish</t>
  </si>
  <si>
    <t>• Manager + Certificate + Internal Replacement</t>
  </si>
  <si>
    <t xml:space="preserve">• coordinate with HR </t>
  </si>
  <si>
    <t>• In the same way as free days by mail coordinating with the manager
• It is complicated to find the information and more if it is in Spanish</t>
  </si>
  <si>
    <t>• coordinate between my manager, the team and HRBP
• I agree with the rest, there is little information in Spanish</t>
  </si>
  <si>
    <t>• Submit official medical rest documents and coordinate with HR</t>
  </si>
  <si>
    <t>• e-learning - HUB - cultural wizard (but not impressed with it)</t>
  </si>
  <si>
    <t>• Sharing diferent kind of information</t>
  </si>
  <si>
    <t>• HR communications, HUB</t>
  </si>
  <si>
    <t>• team meetings, team buildings</t>
  </si>
  <si>
    <t>• n/a - unfortunately I have one FTE and 4 contractors so in terms of formalised process it's hard to answer. But I use the People Goal to track within Workday. I also undertook the formal eLearning recently on bulding diverse teams</t>
  </si>
  <si>
    <t>• I have experience in this, i believe a diverse team is a big advantage in todays environment. Dont go to anyone for advice just implement it. I have a very diverse team.</t>
  </si>
  <si>
    <t>• the Hub, my manager, MaTR or monthly manager classes</t>
  </si>
  <si>
    <t>• Hub, Take particular sessions</t>
  </si>
  <si>
    <t xml:space="preserve">• MaTR + other Directors &amp; VP </t>
  </si>
  <si>
    <t>• External sources mainly - books, expert blogs, TED talks</t>
  </si>
  <si>
    <t>• The hub; CR&amp;I Iberia</t>
  </si>
  <si>
    <t>• MaTR and other classes offered by TR; there are a lot this year we are being asked to join</t>
  </si>
  <si>
    <t>• matr, havard business courses, connecting team members with other resouces across the org</t>
  </si>
  <si>
    <t xml:space="preserve">• The hub, hr manager; </t>
  </si>
  <si>
    <t>• training classes; getting feedback from my team members, peers and manager</t>
  </si>
  <si>
    <t>• the culture classes are excellent</t>
  </si>
  <si>
    <t>• The Hub
We utilize the info on how to develop practices in addition to our own exchange of ideas within our community.</t>
  </si>
  <si>
    <t>• MyLearning, 
https://thehub.thomsonreuters.com/groups/helpful-hints-for-all-employees-learning-at-thomson-reuters, 
https://thehub.thomsonreuters.com/docs/DOC-2036491,
 https://thehub.thomsonreuters.com/docs/DOC-845391
https://www.safaribooksonline.com</t>
  </si>
  <si>
    <t>• Meetings</t>
  </si>
  <si>
    <t>• eLearning ,
Learning Portal</t>
  </si>
  <si>
    <t>• I'm fully supportive of diversity &amp; inclusivity so rarely look for help.</t>
  </si>
  <si>
    <t>• Resources The Hub, HRBP and the team of line managers</t>
  </si>
  <si>
    <t>• MaTR and learning portal</t>
  </si>
  <si>
    <t>• TheHub</t>
  </si>
  <si>
    <t>• TheHub
I think I had a MATR session on that</t>
  </si>
  <si>
    <t xml:space="preserve">• never really look for it </t>
  </si>
  <si>
    <t>• TheHub
this is the link to diversity information that I received: https://mylearning.thomsonreuters.com/learning/user/deeplink_redirect.jsp?linkId=CURRICULA&amp;qualID=00-GLOBAL-DIVERSITYHIRING</t>
  </si>
  <si>
    <t>• TheHub
https://thehub.thomsonreuters.com/docs/DOC-2147531
https://thehub.thomsonreuters.com/groups/manger-tips-management-at-thomson-reuters/blog/2017/04/05/april-2017</t>
  </si>
  <si>
    <t>• Workday, team/indibidual telephone calls as most of my team are not in the same country.</t>
  </si>
  <si>
    <t>• F2F training I have done - e-learning - MaTR - HUB</t>
  </si>
  <si>
    <t>• All possible methos need to be applied to make sure the information reache all employyes, we are all different</t>
  </si>
  <si>
    <t>• HUB information posted by HR, training coursess</t>
  </si>
  <si>
    <t>• 1-2-1s</t>
  </si>
  <si>
    <t>• Mainly informal, alongside Performance Management within Workday</t>
  </si>
  <si>
    <t>• Monthly legal Manager People calls give me sound advice</t>
  </si>
  <si>
    <t>• the Workday for Managers groupon the Hub; MaTR training; Appreciate is a great new addition</t>
  </si>
  <si>
    <t>• I have taken so many classes in Feedback I do not need to go anywhere
Management Courses</t>
  </si>
  <si>
    <t>• generally follow the same format that I receive feedback from my direct manager
no formal process.. very informal and continious</t>
  </si>
  <si>
    <t xml:space="preserve">• APPRECIATE, Shout Out board, upwards recognition, Workday feedback and team meetings
It very much depends on the feedback - wheethr it is positive and should be shared widely or constructuve and needs to be given in a 'coaching' environment </t>
  </si>
  <si>
    <t>• Management courses for management team in Spain.</t>
  </si>
  <si>
    <t>• one minute manager, workday and appreciate; going and seeing a person individually or calling them direct is the best</t>
  </si>
  <si>
    <t>• MaTR classes; HR partner, manager
have been doing it for so long and like Linda, have taken so many different classes on feedback feel like I have it down...always make it timely
it also depends on whether its positive or negative feedback</t>
  </si>
  <si>
    <t>• training session materials and my manager</t>
  </si>
  <si>
    <t>• 1:1 with them</t>
  </si>
  <si>
    <t xml:space="preserve">• MaTR class, Workday feedback </t>
  </si>
  <si>
    <t>• Formal = Workday ; Informal = timely conversations</t>
  </si>
  <si>
    <t>• same links that I typed before</t>
  </si>
  <si>
    <t>• 1to1 end workday</t>
  </si>
  <si>
    <t>• I usually take a look in the material of Manager Program that I have</t>
  </si>
  <si>
    <t>• phone, eikon messenger, email</t>
  </si>
  <si>
    <t>• verbal and email</t>
  </si>
  <si>
    <t>• MaTR</t>
  </si>
  <si>
    <t>• MATR + elearning</t>
  </si>
  <si>
    <t>• Participate in a session with HR</t>
  </si>
  <si>
    <t>• M@TR and Harvard ManageMentor</t>
  </si>
  <si>
    <t>• e-learning</t>
  </si>
  <si>
    <t xml:space="preserve">Methods to provide feedback to my employees </t>
  </si>
  <si>
    <t>• team/individual telephone meetings</t>
  </si>
  <si>
    <t>• F2F training (long time ago) - MaTR - e-learning</t>
  </si>
  <si>
    <t>• Always after their needs, being open and making them feel well for asking anything</t>
  </si>
  <si>
    <t>• My manager, training courses</t>
  </si>
  <si>
    <t>• management coaching manual</t>
  </si>
  <si>
    <t>• Informally via agreed action points following end of year and mid year reviews. This is an area I'd like more guidance on!</t>
  </si>
  <si>
    <t>• I am a big believer in coaching, we run our own workshops with material fromt he Culture and Values workshop. If i needed further advice i would go to HR</t>
  </si>
  <si>
    <t>• personal experience, for formal corrective coaching there is a definite process that must be followed and HR needs to be involved</t>
  </si>
  <si>
    <t>• Taking management courses has really helped, but I also discuss with other managers</t>
  </si>
  <si>
    <t>• all coaching aligned to goals.. the perfromance management objectives in Workday provides the guideline for all coaching</t>
  </si>
  <si>
    <t>• My experience or experience from other Managers ;
The structure depends on the individual as I don't think there is a 'one size fits all' methodology</t>
  </si>
  <si>
    <t>• HR Partner, management courses.</t>
  </si>
  <si>
    <t>• MaTr, bounce it off my manager, lots of experience, HR if necessary due to the coaching, no specific area I look at</t>
  </si>
  <si>
    <t>• personal experiences, manager feedback</t>
  </si>
  <si>
    <t>• experience. other managers. hr partner</t>
  </si>
  <si>
    <t>• MaTR class, getting advices from my manager</t>
  </si>
  <si>
    <t xml:space="preserve">• feedback from other respected managers
for my overall business group there's not a lot of upward mobility.  many employees have been doing the same work for 10, 15, even 20 years.
</t>
  </si>
  <si>
    <t>• phone &amp; personal experience and TR online learning, learning portal
Recently: Harvard Manage Mentor/Harvard biz reviews</t>
  </si>
  <si>
    <t>• materials from  MaTR (extremely helpful), The Hub, Learning Portal</t>
  </si>
  <si>
    <t>• solo learning portal en the hub, diverse teams</t>
  </si>
  <si>
    <t xml:space="preserve">• thehub -  elearning </t>
  </si>
  <si>
    <t>• elearning
Courses in institutions - exchanges</t>
  </si>
  <si>
    <t>• Internal, sometimes e-learning</t>
  </si>
  <si>
    <t>• thehub -  elearning - udacity
https://thehub.thomsonreuters.com/groups/learning-resources</t>
  </si>
  <si>
    <t>• eLearning</t>
  </si>
  <si>
    <t>• ELearning and, in some cases, external companies</t>
  </si>
  <si>
    <t>Providing career development conversations</t>
  </si>
  <si>
    <t>• team/individual telephone calls or one-to-one meetings if I am visiting London</t>
  </si>
  <si>
    <t>• Informing them about any possible development I get to know about for them to show interes</t>
  </si>
  <si>
    <t>• Training courses</t>
  </si>
  <si>
    <t>• HRBP, Careers Site, Hub group on talent and via our own management structure within Global Brand Marketing</t>
  </si>
  <si>
    <t>• I would go to my manager</t>
  </si>
  <si>
    <t>• good question!  Usually based on my own experiences in the company and what I have observed in terms of how to grow</t>
  </si>
  <si>
    <t>• Learning Center for training ,HUB</t>
  </si>
  <si>
    <t>• Hub Group 
https://thehub.thomsonreuters.com/groups/your-career-legal-pme-talent-development</t>
  </si>
  <si>
    <t>• GRF site, HR Hub group and the Learning Centre</t>
  </si>
  <si>
    <t>• GRF and HR partner.</t>
  </si>
  <si>
    <t>• GRF for hard comparison 
learning centre to help support requests for formal training
other managers for work opportunities to expand employees' experiences</t>
  </si>
  <si>
    <t>• Mgr and what has come down from senior leadership
may have employees look into learning opportunites through TR or outside learning to advance career
I have employees that ask for development resources and when provided with resources there is no desire to take action</t>
  </si>
  <si>
    <t>• hub group, management, special project opportunities, connecting with mentors</t>
  </si>
  <si>
    <t>• hr partner above all. GRF. manager</t>
  </si>
  <si>
    <t>• had a few conversations with my manager
It is easier to develop people for roles within the team, but it is harder if their goals are not aligned with the team.</t>
  </si>
  <si>
    <t>• hmmm... have been having difficulty with this
nowadays, you need to chase it. It doesn't seemto come to you anymore. The conversations I have are usually about deciding what you want to do.</t>
  </si>
  <si>
    <t>• 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</si>
  <si>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 I only had the experience of the specific course of MaTR
And coordination with my director</t>
  </si>
  <si>
    <t>• There were some internal trainings of the company that I participated to be able to address these and other subjects</t>
  </si>
  <si>
    <t>• Human Resources told us</t>
  </si>
  <si>
    <t xml:space="preserve">• https://thehub.thomsonreuters.com/docs/DOC-2036491
• https://thehub.thomsonreuters.com/docs/DOC-1787557
• manager, HRBP
</t>
  </si>
  <si>
    <t xml:space="preserve">• this topic and all the previous we here in costa rica have often workshops to develope and for guidance </t>
  </si>
  <si>
    <t>• thehub</t>
  </si>
  <si>
    <t>• my manager, HR, MaTR, Harvard ManageMentor</t>
  </si>
  <si>
    <t>• mostly done by my manager through group presentations and online sessions</t>
  </si>
  <si>
    <t>• e-learning - HUB</t>
  </si>
  <si>
    <t>• follow lead from head of dept</t>
  </si>
  <si>
    <t>• Various Hub groups - and the section on the Hub about our Company gives a good initial overview</t>
  </si>
  <si>
    <t>• I would refer to documentation from cultures and value workshop</t>
  </si>
  <si>
    <t>• talk to my manager.  Within my company we work with a lot of other departments, but outside of that I think there are still a lot of silos.</t>
  </si>
  <si>
    <t>• If I am not sure where to go I can alwasys reach out to my HR Rep.</t>
  </si>
  <si>
    <t>• Collaborating accross other businesses / groups in TR</t>
  </si>
  <si>
    <t>• Sitting on project/strategy boards, attendance at SLT meetings, AMaTR courses on communicating strategy</t>
  </si>
  <si>
    <t>• My own experience, lot of comunication with the team, feedback from my team.</t>
  </si>
  <si>
    <t>• attending leadership team calls</t>
  </si>
  <si>
    <t>• my manager and other managers, senior leadership</t>
  </si>
  <si>
    <t>• I think some people either grasp that concept or they dont. I try to conenc tmy team with other members within the organization so they have exposure</t>
  </si>
  <si>
    <t>• I don't know where to find the resources</t>
  </si>
  <si>
    <t>• not sure</t>
  </si>
  <si>
    <t>• N/A. Generally people do have an enterprise mindset, but a top down approach can be helpful.</t>
  </si>
  <si>
    <t xml:space="preserve">• memos from the top  management. </t>
  </si>
  <si>
    <t>• The hub and my HRBP
• Connect day is good option</t>
  </si>
  <si>
    <t>•  6 Responses: Connect Day</t>
  </si>
  <si>
    <t>• town halls</t>
  </si>
  <si>
    <t xml:space="preserve">• the hub </t>
  </si>
  <si>
    <t>% of People Mentioning that Resource</t>
  </si>
  <si>
    <t>Resource</t>
  </si>
  <si>
    <t>1. Recruitment
7. Coaching my employees</t>
  </si>
  <si>
    <t>8. Providing career development conversations
 the possibility of career development is not good at TR currently (limited career opportunities), so it is difficult to offer the development to employees</t>
  </si>
  <si>
    <t xml:space="preserve">1. Recruitment
9. Communicating and modeling an enterprise mindset
Recruitment process steps; communicating and modeling an enterprise mindset. </t>
  </si>
  <si>
    <t>7. Coaching my employees
8. Providing career development conversations
Coaching and career development conversations. It is difficult to find resources dedicated to tailoring conversations and coaching to an employee. Also in agreement with what Laura said.</t>
  </si>
  <si>
    <t>7. Coaching my employees
8. Providing career development conversations
1. Recruitment
Coaching and career development conversations, recruitment. There isnt a full, from start to finish resource on how to onboard various employees.</t>
  </si>
  <si>
    <t>8. Providing career development conversations
9. Communicating and modeling an enterprise mindset</t>
  </si>
  <si>
    <t>7. Coaching my employees
8. Providing career development conversations</t>
  </si>
  <si>
    <t>9. Communicating and modeling an enterprise mindset
4. Employee ad-hoc inquiries</t>
  </si>
  <si>
    <t xml:space="preserve">
3. Performance management (goal setting and achievement) 
9. Communicating and modeling an enterprise mindset</t>
  </si>
  <si>
    <t xml:space="preserve">
4. Employee ad-hoc inquiries
9. Communicating and modeling an enterprise mindset</t>
  </si>
  <si>
    <t xml:space="preserve">
8. Providing career development conversations
9. Communicating and modeling an enterprise mindset</t>
  </si>
  <si>
    <t xml:space="preserve">
7. Coaching my employees
9. Communicating and modeling an enterprise mindset</t>
  </si>
  <si>
    <t xml:space="preserve">1. Recruitment
1:  I can only hire from the list of people HR provides
We (HR and myself) seem to miss the mark quite often.  Often candidates are marked off from a ten minute phone screen </t>
  </si>
  <si>
    <t xml:space="preserve">
8. Providing career development conversations
</t>
  </si>
  <si>
    <t xml:space="preserve">
9. Communicating and modeling an enterprise mindset
Courses in person</t>
  </si>
  <si>
    <t xml:space="preserve">1. Recruitment
8. Providing career development conversations
</t>
  </si>
  <si>
    <t xml:space="preserve">
7. Coaching my employees
9. Communicating and modeling an enterprise mindset</t>
  </si>
  <si>
    <t>Agrees with Katie and Laura
7. Coaching my employees
8. Providing career development conversations</t>
  </si>
  <si>
    <t>7. Coaching my employees
Agrees with Katie and Laura, also Coaching
8. Providing career development conversations</t>
  </si>
  <si>
    <r>
      <rPr>
        <sz val="11"/>
        <color theme="0"/>
        <rFont val="Calibri"/>
        <family val="2"/>
        <scheme val="minor"/>
      </rPr>
      <t>*</t>
    </r>
    <r>
      <rPr>
        <sz val="11"/>
        <color theme="1"/>
        <rFont val="Calibri"/>
        <family val="2"/>
        <scheme val="minor"/>
      </rPr>
      <t>1. Recruitment</t>
    </r>
    <r>
      <rPr>
        <sz val="11"/>
        <color theme="0"/>
        <rFont val="Calibri"/>
        <family val="2"/>
        <scheme val="minor"/>
      </rPr>
      <t>*</t>
    </r>
  </si>
  <si>
    <r>
      <rPr>
        <sz val="11"/>
        <color theme="0"/>
        <rFont val="Calibri"/>
        <family val="2"/>
        <scheme val="minor"/>
      </rPr>
      <t>*</t>
    </r>
    <r>
      <rPr>
        <sz val="11"/>
        <color theme="1"/>
        <rFont val="Calibri"/>
        <family val="2"/>
        <scheme val="minor"/>
      </rPr>
      <t>2. Managing time off requests</t>
    </r>
    <r>
      <rPr>
        <sz val="11"/>
        <color theme="0"/>
        <rFont val="Calibri"/>
        <family val="2"/>
        <scheme val="minor"/>
      </rPr>
      <t>*</t>
    </r>
  </si>
  <si>
    <r>
      <rPr>
        <sz val="11"/>
        <color theme="0"/>
        <rFont val="Calibri"/>
        <family val="2"/>
        <scheme val="minor"/>
      </rPr>
      <t>*</t>
    </r>
    <r>
      <rPr>
        <sz val="11"/>
        <color theme="1"/>
        <rFont val="Calibri"/>
        <family val="2"/>
        <scheme val="minor"/>
      </rPr>
      <t>3. Performance management</t>
    </r>
    <r>
      <rPr>
        <sz val="11"/>
        <color theme="0"/>
        <rFont val="Calibri"/>
        <family val="2"/>
        <scheme val="minor"/>
      </rPr>
      <t>*</t>
    </r>
  </si>
  <si>
    <r>
      <rPr>
        <sz val="11"/>
        <color theme="0"/>
        <rFont val="Calibri"/>
        <family val="2"/>
        <scheme val="minor"/>
      </rPr>
      <t>*</t>
    </r>
    <r>
      <rPr>
        <sz val="11"/>
        <color theme="1"/>
        <rFont val="Calibri"/>
        <family val="2"/>
        <scheme val="minor"/>
      </rPr>
      <t>4. Employee ad-hoc inquiries</t>
    </r>
    <r>
      <rPr>
        <sz val="11"/>
        <color theme="0"/>
        <rFont val="Calibri"/>
        <family val="2"/>
        <scheme val="minor"/>
      </rPr>
      <t>*</t>
    </r>
  </si>
  <si>
    <r>
      <rPr>
        <sz val="11"/>
        <color theme="0"/>
        <rFont val="Calibri"/>
        <family val="2"/>
        <scheme val="minor"/>
      </rPr>
      <t>*</t>
    </r>
    <r>
      <rPr>
        <sz val="11"/>
        <color theme="1"/>
        <rFont val="Calibri"/>
        <family val="2"/>
        <scheme val="minor"/>
      </rPr>
      <t>5. Building a diverse and inclusive team environment</t>
    </r>
    <r>
      <rPr>
        <sz val="11"/>
        <color theme="0"/>
        <rFont val="Calibri"/>
        <family val="2"/>
        <scheme val="minor"/>
      </rPr>
      <t>*</t>
    </r>
  </si>
  <si>
    <r>
      <rPr>
        <sz val="11"/>
        <color theme="0"/>
        <rFont val="Calibri"/>
        <family val="2"/>
        <scheme val="minor"/>
      </rPr>
      <t>*</t>
    </r>
    <r>
      <rPr>
        <sz val="11"/>
        <color theme="1"/>
        <rFont val="Calibri"/>
        <family val="2"/>
        <scheme val="minor"/>
      </rPr>
      <t>6. Methods to provide feedback to my employees</t>
    </r>
    <r>
      <rPr>
        <sz val="11"/>
        <color theme="0"/>
        <rFont val="Calibri"/>
        <family val="2"/>
        <scheme val="minor"/>
      </rPr>
      <t>*</t>
    </r>
  </si>
  <si>
    <r>
      <rPr>
        <sz val="11"/>
        <color theme="0"/>
        <rFont val="Calibri"/>
        <family val="2"/>
        <scheme val="minor"/>
      </rPr>
      <t>*</t>
    </r>
    <r>
      <rPr>
        <sz val="11"/>
        <color theme="1"/>
        <rFont val="Calibri"/>
        <family val="2"/>
        <scheme val="minor"/>
      </rPr>
      <t>7. Coaching my employees</t>
    </r>
    <r>
      <rPr>
        <sz val="11"/>
        <color theme="0"/>
        <rFont val="Calibri"/>
        <family val="2"/>
        <scheme val="minor"/>
      </rPr>
      <t>*</t>
    </r>
  </si>
  <si>
    <r>
      <rPr>
        <sz val="11"/>
        <color theme="0"/>
        <rFont val="Calibri"/>
        <family val="2"/>
        <scheme val="minor"/>
      </rPr>
      <t>*</t>
    </r>
    <r>
      <rPr>
        <sz val="11"/>
        <color theme="1"/>
        <rFont val="Calibri"/>
        <family val="2"/>
        <scheme val="minor"/>
      </rPr>
      <t>8. Providing career development conversations</t>
    </r>
    <r>
      <rPr>
        <sz val="11"/>
        <color theme="0"/>
        <rFont val="Calibri"/>
        <family val="2"/>
        <scheme val="minor"/>
      </rPr>
      <t>*</t>
    </r>
  </si>
  <si>
    <r>
      <rPr>
        <sz val="11"/>
        <color theme="0"/>
        <rFont val="Calibri"/>
        <family val="2"/>
        <scheme val="minor"/>
      </rPr>
      <t>*</t>
    </r>
    <r>
      <rPr>
        <sz val="11"/>
        <color theme="1"/>
        <rFont val="Calibri"/>
        <family val="2"/>
        <scheme val="minor"/>
      </rPr>
      <t>9. Communicating and modeling an enterprise mindset</t>
    </r>
    <r>
      <rPr>
        <sz val="11"/>
        <color theme="0"/>
        <rFont val="Calibri"/>
        <family val="2"/>
        <scheme val="minor"/>
      </rPr>
      <t>*</t>
    </r>
  </si>
  <si>
    <t>Develop and execute a strategic vision across various levels of the organization.</t>
  </si>
  <si>
    <t xml:space="preserve">
Yes - 100%</t>
  </si>
  <si>
    <r>
      <rPr>
        <sz val="11"/>
        <color theme="0"/>
        <rFont val="Calibri"/>
        <family val="2"/>
        <scheme val="minor"/>
      </rPr>
      <t>*</t>
    </r>
    <r>
      <rPr>
        <sz val="11"/>
        <rFont val="Calibri"/>
        <family val="2"/>
        <scheme val="minor"/>
      </rPr>
      <t>10. Leading Change</t>
    </r>
    <r>
      <rPr>
        <sz val="11"/>
        <color theme="0"/>
        <rFont val="Calibri"/>
        <family val="2"/>
        <scheme val="minor"/>
      </rPr>
      <t>*</t>
    </r>
  </si>
  <si>
    <t>• I don't actually get involved in financial reports as this is done higher up with my manager</t>
  </si>
  <si>
    <t>• a finance specialist to explain it in SIMPLE words to me and the team</t>
  </si>
  <si>
    <t>• I agree with Isabel, WebEx sessions and check list guides</t>
  </si>
  <si>
    <t>• A 'cheat-sheet' of some kind to give me a quick overview at a glance</t>
  </si>
  <si>
    <t>• More regular communication/visibility of those in Finance that could take turns to hold " Monthly snapshot" meetings</t>
  </si>
  <si>
    <t>• this would have been great when I started.  A class and a cheatsheet on the Hub would be wonderful</t>
  </si>
  <si>
    <t>• Not part of my current role, but I would want a class if possible.</t>
  </si>
  <si>
    <t>• the Analyze part of the reports.. often I have seen collegaues get the report and take little action because they don't understand how to analyze it</t>
  </si>
  <si>
    <t>• Budget documents and forecast analysis</t>
  </si>
  <si>
    <t>• I think is not a question just about finantials skills but also about the business and how to put business and finantials together.</t>
  </si>
  <si>
    <t>• use group finance rep
AMATR was pretty useful too</t>
  </si>
  <si>
    <t>• more learning for mid level management on finance and the business.  I had to ask our estimating and financial group to walk me through these types of things, no formal learning</t>
  </si>
  <si>
    <t>• company definitions of metrics and an understanding of how the data is gathered and used</t>
  </si>
  <si>
    <t>• financial department partners</t>
  </si>
  <si>
    <t>• Training class, mentor</t>
  </si>
  <si>
    <t>• I've never been asked to do this.  I'm happy to learn tho.</t>
  </si>
  <si>
    <t>• Know in detail the structure of cost center and have access to all expenses involved in the business (rent, people, materials, software, equipment and etc.)
Sold vs Deliver versus Recognized Revenue</t>
  </si>
  <si>
    <t>• Virtual Classroom - Live Meeting
I never have some about this topic, but It will be good
I currently work with just with budget reports</t>
  </si>
  <si>
    <t>• I did not have to do this type of analysis</t>
  </si>
  <si>
    <t>• In my opinion training is the best recourse to learning 
I work with budget reports</t>
  </si>
  <si>
    <t>• My role is operations, not so much financials. I would not feel confident doing the interpreting of reports without further training (eg. Formal Class or interactive virtual class)</t>
  </si>
  <si>
    <t>• I do not work on the financial side of things. I am focused on operations, other teams do the financials. I would need training  (eg. Formal Class or interactive virtual class) before dealing with financials. I contact my collegues and manager for support with these things.</t>
  </si>
  <si>
    <t>• Status of project progress vs. budget execution and individual profit margin</t>
  </si>
  <si>
    <t>• Bi-weekly sales reports</t>
  </si>
  <si>
    <t>• Training + Documentation (for consultation)</t>
  </si>
  <si>
    <t>• Budget and training on general definitions of interpretation</t>
  </si>
  <si>
    <t>• Ratio templates and training on interpretation</t>
  </si>
  <si>
    <t>• guidelines and checklists</t>
  </si>
  <si>
    <t>• a checklist of things to consider maybe ... however 2,3 and 4 to me are very much related to acquiring budget and resources and therefore have an important  'political' aspect that cannot be put into a learning . this part is related to conversations/coaching by your managers</t>
  </si>
  <si>
    <t>• We need clear and aligned goals</t>
  </si>
  <si>
    <t>• Clear template of things to consider</t>
  </si>
  <si>
    <t>• Finding this hard to answer as I see the main way to get this information is to have a clear set of aligned goals. GBM are working hard on that this year though, which is beneficial</t>
  </si>
  <si>
    <t>• Clear understanding of other teams goals and objectives</t>
  </si>
  <si>
    <t>• I agree with the other participants - this seems it would be more experiential</t>
  </si>
  <si>
    <t>• Mentoring
This one I think would be hard to get from a site or doc.</t>
  </si>
  <si>
    <t>• Mentoring</t>
  </si>
  <si>
    <t>• Risk analysis - we have good tools for short term analysis but no insight into longer term issues/projects which could raise risks</t>
  </si>
  <si>
    <t>• classes around what all of the examples are and how to do them; more information from senior leadership around what the company is looking for in these areas</t>
  </si>
  <si>
    <t>• mentoring and exposure to previously used materials that are considered effective within the business</t>
  </si>
  <si>
    <t>• ask partners. I do noto know ehere to look info for this</t>
  </si>
  <si>
    <t>• By personally doing these and having a mentor would really make me understand how to do these.</t>
  </si>
  <si>
    <t>• This again isn't part of my current role tho the opportunity to grow and learn is welcome.
There's a TV show called 'The Profit' where they make these types of decisions.  It's a pretty interesting show tho they don't get into details unfortunately.</t>
  </si>
  <si>
    <t>• workshops, hand-on...</t>
  </si>
  <si>
    <t>• Training with case study and exercises (hands-on)</t>
  </si>
  <si>
    <t>• Support materials, I have never had courses devoted specifically to this. Talking to another TR branch or business center may also help.</t>
  </si>
  <si>
    <t xml:space="preserve">• A goto person with the authority to ok  (yes/no) decisions. </t>
  </si>
  <si>
    <t>• resources from the internet, seeking help and advice from  colleagues with more experience in the respective areas</t>
  </si>
  <si>
    <t>• Have a commercial strategy</t>
  </si>
  <si>
    <t xml:space="preserve">• Six Sigma? perhaps when it comes to developing strategic plans or CI </t>
  </si>
  <si>
    <t>• Development of strategic plans</t>
  </si>
  <si>
    <t>• Analysis of margins, strategic planning</t>
  </si>
  <si>
    <t xml:space="preserve">• I think this needs to come from the top down. </t>
  </si>
  <si>
    <t>•  input/ideas/suggestions from different levels -managers AND team members - client facing staff etc.
agrees with Laura</t>
  </si>
  <si>
    <t>• Influencing is very important and networking</t>
  </si>
  <si>
    <t>• we have the options to do all the other skill sessions as well. Doing more in one day Summit might be too much to take in, Face to face better than virtual unless it is a refresher</t>
  </si>
  <si>
    <t>• Some practical suggestions as to what that looks like! How does an individual contributor or manager provably demonstrate that what they are doing 'on the ground' is executing against the vision at the top</t>
  </si>
  <si>
    <t>• Clear understanding of all teams goals and objectives, and how they are aligned. Very much related to (2)</t>
  </si>
  <si>
    <t>• Intro session immediately that is followed up a few months later as a followup</t>
  </si>
  <si>
    <t>• allow the individual to chose the best moment</t>
  </si>
  <si>
    <t>• If possible before the promotion, or right in the beginning of the new role</t>
  </si>
  <si>
    <t>• As soon as possible</t>
  </si>
  <si>
    <t>• twice - one at the start, and a recap 6 months down the line (shoerter session)</t>
  </si>
  <si>
    <t>• Immediately after being promoted to a manager because  you'll have to deal with the content the next day.
Within 30 days and a year later in half day chunks.</t>
  </si>
  <si>
    <t xml:space="preserve">• After they have 6 months of people management experience. </t>
  </si>
  <si>
    <t>• Negotiation; Time management; Stress management</t>
  </si>
  <si>
    <t>• Resources and courses available in TR and how they are related our day by day</t>
  </si>
  <si>
    <t>• Team building, collaboration, negotiations, accountability</t>
  </si>
  <si>
    <t>• Project Management Methods</t>
  </si>
  <si>
    <t>• Managing difficult people</t>
  </si>
  <si>
    <t>• time management
we had a training session from our HRBP that was really helpful for all the local team members that took it, i could only tought that it would be really helpful for this to be available as a virtual session for everyone</t>
  </si>
  <si>
    <t>• management</t>
  </si>
  <si>
    <t>• 6 Responses: time management</t>
  </si>
  <si>
    <t>In your opinion, do you think a senior manager should have access to the content and skill sessions that are available in the MaTR program? (YES/NO)</t>
  </si>
  <si>
    <r>
      <rPr>
        <sz val="14"/>
        <color theme="0"/>
        <rFont val="Calibri"/>
        <family val="2"/>
        <scheme val="minor"/>
      </rPr>
      <t>*</t>
    </r>
    <r>
      <rPr>
        <sz val="14"/>
        <color theme="1"/>
        <rFont val="Calibri"/>
        <family val="2"/>
        <scheme val="minor"/>
      </rPr>
      <t>Summit 1</t>
    </r>
    <r>
      <rPr>
        <sz val="14"/>
        <color theme="0"/>
        <rFont val="Calibri"/>
        <family val="2"/>
        <scheme val="minor"/>
      </rPr>
      <t>*</t>
    </r>
  </si>
  <si>
    <r>
      <rPr>
        <sz val="14"/>
        <color theme="0"/>
        <rFont val="Calibri"/>
        <family val="2"/>
        <scheme val="minor"/>
      </rPr>
      <t>*</t>
    </r>
    <r>
      <rPr>
        <sz val="14"/>
        <color theme="1"/>
        <rFont val="Calibri"/>
        <family val="2"/>
        <scheme val="minor"/>
      </rPr>
      <t>Summit 2</t>
    </r>
    <r>
      <rPr>
        <sz val="14"/>
        <color theme="0"/>
        <rFont val="Calibri"/>
        <family val="2"/>
        <scheme val="minor"/>
      </rPr>
      <t>*</t>
    </r>
  </si>
  <si>
    <r>
      <rPr>
        <sz val="14"/>
        <color theme="0"/>
        <rFont val="Calibri"/>
        <family val="2"/>
        <scheme val="minor"/>
      </rPr>
      <t>*</t>
    </r>
    <r>
      <rPr>
        <sz val="14"/>
        <color theme="1"/>
        <rFont val="Calibri"/>
        <family val="2"/>
        <scheme val="minor"/>
      </rPr>
      <t>Intersession Work</t>
    </r>
    <r>
      <rPr>
        <sz val="14"/>
        <color theme="0"/>
        <rFont val="Calibri"/>
        <family val="2"/>
        <scheme val="minor"/>
      </rPr>
      <t>*</t>
    </r>
  </si>
  <si>
    <r>
      <rPr>
        <sz val="14"/>
        <color theme="0"/>
        <rFont val="Calibri"/>
        <family val="2"/>
        <scheme val="minor"/>
      </rPr>
      <t>*</t>
    </r>
    <r>
      <rPr>
        <sz val="14"/>
        <color theme="1"/>
        <rFont val="Calibri"/>
        <family val="2"/>
        <scheme val="minor"/>
      </rPr>
      <t>Kick off</t>
    </r>
    <r>
      <rPr>
        <sz val="14"/>
        <color theme="0"/>
        <rFont val="Calibri"/>
        <family val="2"/>
        <scheme val="minor"/>
      </rPr>
      <t>*</t>
    </r>
  </si>
  <si>
    <t>What skill topic isn’t/wasn’t provided that you would now expect to see or have observed that should be included? And Why?</t>
  </si>
  <si>
    <t>Summit 2 – Leading the Business - Which skill areas / content were most valuable to you? And why?</t>
  </si>
  <si>
    <t xml:space="preserve">If you had a choice would you:
OPTION 1: Keep AMaTR Summits as it is today. No change.
OPTION 2: Lengthen the duration of the Summits and incorporate additional content with practical activities.
OPTION 3: Something else?
</t>
  </si>
  <si>
    <t>• understanding of Business strategy,
virtual leadership skills,
senior stakeholder management</t>
  </si>
  <si>
    <t>• Influencing</t>
  </si>
  <si>
    <t>• Learning to listen first</t>
  </si>
  <si>
    <t>• Regional nuances -- cultural differences, Virtual Teams</t>
  </si>
  <si>
    <t>• managing people</t>
  </si>
  <si>
    <t>• being a Manager of Managers requires a different approach to managing a direct team. being able to ensure the message given at the top stays the same as it reaches the bottom is one of the challenges for me</t>
  </si>
  <si>
    <t>• Negociation skills (getting things done without utilizing the power of your position for negotiating and reaching agreements)</t>
  </si>
  <si>
    <t>• Influencing others
Not only understanding how things work when working with clients, but also what we can do from a TR standpoint. How to work with multiple units to reach everyone's goals</t>
  </si>
  <si>
    <t>• Empowering others</t>
  </si>
  <si>
    <t>• 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</si>
  <si>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being able to take highler elvel stratgey and connect it with the lower level team goals/day to day work</t>
  </si>
  <si>
    <t>• Delegate</t>
  </si>
  <si>
    <t>• Appreciate talent and drive career path</t>
  </si>
  <si>
    <t>• Presentation to executives
Influencing others</t>
  </si>
  <si>
    <t>• Strong People connections</t>
  </si>
  <si>
    <t>• coaching
self awareness
written and verbal communication</t>
  </si>
  <si>
    <t>• Gravitas 
understand, translate strategy and set expectations for team
Understanding that people are looking to you to set a direction for the team</t>
  </si>
  <si>
    <t xml:space="preserve">• Fair decision making, Hearing someones voice well, sharing information and idea withe others
Consistency of message, attitude  and direction </t>
  </si>
  <si>
    <t>• 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</si>
  <si>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</si>
  <si>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 xml:space="preserve">• mentoring skills. understanding different approaches to how to manage team members at different levelsof competence
How to not become an 'invisible leader', always away in an office setting up the larger things.
Contextualizing things for everyone to be able to understand </t>
  </si>
  <si>
    <t>• my manager,
peers</t>
  </si>
  <si>
    <t>• learning portal,
my manager</t>
  </si>
  <si>
    <t>• Manager (Senior Leader)</t>
  </si>
  <si>
    <t>• my manager and HR business partner</t>
  </si>
  <si>
    <t>• sometimes HR, sometimes my manager</t>
  </si>
  <si>
    <t>• Mainly people in similar positions, other senior Managers</t>
  </si>
  <si>
    <t>• I didn’t have a formal mentor but I had several people I found over my time at TR that I went to for sage advice (in addition to my direct superiors)
External Sources (situational leadership, inside out coaching), Education</t>
  </si>
  <si>
    <t>• Peers, Learning portal (All available portals and learning resources @ TR. Especially the virtual resources), HBR, external training</t>
  </si>
  <si>
    <t>• A formal mentor. It was extremely helpful, especially for things I was not comfortable talking to my direct manager about</t>
  </si>
  <si>
    <t>• peers, past managers, informal mentors</t>
  </si>
  <si>
    <t>• Current and former managers, peers</t>
  </si>
  <si>
    <t>• Previous position holder, External mentor, Book the Frist 90 days</t>
  </si>
  <si>
    <t xml:space="preserve">• I went to peers yes but not having any mentor I used historical situation as a customer and also using past managers that I have looked up to. </t>
  </si>
  <si>
    <t xml:space="preserve">• Connect with collegues, The leader I was reporting to
beyond peers/colleagues, a few good books: first 100 days, "execution" and just quick reads that I could find on leadership. </t>
  </si>
  <si>
    <t>• Internal programs (they were great! I think more company wide initiatives like them would be extremely beneficial)
Other TR employees across the world
Peers</t>
  </si>
  <si>
    <t>• My manager, HR, colleagues</t>
  </si>
  <si>
    <t>• manager</t>
  </si>
  <si>
    <t>• my manager, colleagues
some formal L&amp;D (business leaders program and other courses internal and external)</t>
  </si>
  <si>
    <t>• via a Hubsite, that I can subscribe to for regular notifications</t>
  </si>
  <si>
    <t>• Hub via suscription + email</t>
  </si>
  <si>
    <t>• Too many emails to keep track of, so maybe a call on learning?</t>
  </si>
  <si>
    <t>• anything electronic is easily lost - a formal invite is best method for me</t>
  </si>
  <si>
    <t>• Leading others and getting the best out of your team, getting buyin, and reaching a milestone</t>
  </si>
  <si>
    <t>• Developing Talent</t>
  </si>
  <si>
    <t>• strategy</t>
  </si>
  <si>
    <t>• Developing talent</t>
  </si>
  <si>
    <t>• Strategy and Dev talent</t>
  </si>
  <si>
    <t xml:space="preserve">• sorry don't recall specifics </t>
  </si>
  <si>
    <t xml:space="preserve">• Focusing on people and translating overall TR and china strategy into the most basic elements that can be exucuted by the team.
Developing people - it is extremely important for both the company and unleashing inner potential of people.
</t>
  </si>
  <si>
    <t>• Can't Recall</t>
  </si>
  <si>
    <t>• Learning about world cultures, time zones, and collaborating globally</t>
  </si>
  <si>
    <t>• Not that I can think of</t>
  </si>
  <si>
    <t>• nothing</t>
  </si>
  <si>
    <t>• It was pretty comprehensive...</t>
  </si>
  <si>
    <t>• Nothing to add.  I need to drop for a meeting.  Thank you for including me.  I enjoyed the conversation and information.</t>
  </si>
  <si>
    <t>• so force field analysis
Discussing strategy from 2000 level, we understand our business but outside of america in those we arent involved in we don’t see or understand the strategy applied globally.</t>
  </si>
  <si>
    <t>• N/A</t>
  </si>
  <si>
    <t>• Having time between the 2 sessions to think on and digest the material that was presented. Having 2 split sessions was much more effective to retain learning</t>
  </si>
  <si>
    <t>• AMC Assessment</t>
  </si>
  <si>
    <t>• The team competition and scenarios were great. I could recognize realistic challenges presented and how they were applicable.</t>
  </si>
  <si>
    <t xml:space="preserve">• The software elements were immensly helpful </t>
  </si>
  <si>
    <t>• Making business decisions and seeing the financial results
...and the customer impact on those results. How one thing affects another.</t>
  </si>
  <si>
    <t>• practice transforming the TR business</t>
  </si>
  <si>
    <t>• colaborative strategy with peers</t>
  </si>
  <si>
    <t>• Making business decisions and tradeoffs</t>
  </si>
  <si>
    <t>• Customer should be 1st for us always, so adding the engagement and focus towards the customer among collegues.</t>
  </si>
  <si>
    <t>• Broadening the enterprise perspective.  It helps the team to see beyond individual departments.
Commercial accumen</t>
  </si>
  <si>
    <t>• Force field analysis and the simulation work was very effective and useful.</t>
  </si>
  <si>
    <t>• HR team - UK via Experis, US via HRBP. I've very recently reached out to Talent Acquisition to learn more about the support they can provide.</t>
  </si>
  <si>
    <t>• HUB -- HR</t>
  </si>
  <si>
    <t>• internet</t>
  </si>
  <si>
    <t>• HRcontact</t>
  </si>
  <si>
    <t>• HRBP, internal network</t>
  </si>
  <si>
    <t xml:space="preserve">• local talent team,
sometime shoulder tap </t>
  </si>
  <si>
    <t>• absence</t>
  </si>
  <si>
    <t>• Workday and Absence Management</t>
  </si>
  <si>
    <t>• employee manual</t>
  </si>
  <si>
    <t>• The utter joy that is workday</t>
  </si>
  <si>
    <t>• Absman, Workday</t>
  </si>
  <si>
    <t>• Check the HR website, if cannot find, call HR</t>
  </si>
  <si>
    <t>• HR BP</t>
  </si>
  <si>
    <t>• Workday + tips that are distributed on a regular basis before these exercises are run</t>
  </si>
  <si>
    <t>• Hub HR site</t>
  </si>
  <si>
    <t>• Direct conversations and Workday</t>
  </si>
  <si>
    <t>• workday and assigned from above!</t>
  </si>
  <si>
    <t>• Hub HR for advice, Workday for recording
employee manual
Depends what the question is</t>
  </si>
  <si>
    <t>• HRBP if I don't have an answer</t>
  </si>
  <si>
    <t>• HR, my manager</t>
  </si>
  <si>
    <t>• HR contact - avoid hub where i can</t>
  </si>
  <si>
    <t>• Culture wizard</t>
  </si>
  <si>
    <t xml:space="preserve">• I would probably have discussions with peers </t>
  </si>
  <si>
    <t>• hub, internet</t>
  </si>
  <si>
    <t>• it is difficult to remember where to take feedback from; over time it becomes embedded in behavior, I couldn’t tell you which resources contributed to it</t>
  </si>
  <si>
    <t>• 1:1s, email
Rewards/Recognition</t>
  </si>
  <si>
    <t>• direct feedback during 1:1 and e-mails
get regular 360 feedback</t>
  </si>
  <si>
    <t>• 1:1, appreciation programm</t>
  </si>
  <si>
    <t>• experience, though recognising that is not enough now so searching for best resources</t>
  </si>
  <si>
    <t>• mentorship program
Leadership within TR and leaders from other organizations would meet with employees to provide coaching. It was run as a formal program, though it also happens informally sometimes</t>
  </si>
  <si>
    <t>• Hub, HR</t>
  </si>
  <si>
    <t>• My manager, Sinior managers in region, HRBP</t>
  </si>
  <si>
    <t>• Own experience, HR BP
HRBP Provides many excellent resources to check and guidance for career development</t>
  </si>
  <si>
    <t>• HR BP, colleagues</t>
  </si>
  <si>
    <t>• hub</t>
  </si>
  <si>
    <t>• Hub</t>
  </si>
  <si>
    <t>• the Hub, Market development</t>
  </si>
  <si>
    <t>• the Hub, contacts fromother BUs/geographies</t>
  </si>
  <si>
    <t>• same as Harvey</t>
  </si>
  <si>
    <t>• Training with tip sheets available on hub</t>
  </si>
  <si>
    <t>• checklists</t>
  </si>
  <si>
    <t>• Some kind of call or meeting</t>
  </si>
  <si>
    <t>• I do not use them but I need to understand how the company is performing</t>
  </si>
  <si>
    <t>• I get specific report from finance team, so tailored to my needs</t>
  </si>
  <si>
    <t>• 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</si>
  <si>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 xml:space="preserve">• The numbers, revenue, shareholders </t>
  </si>
  <si>
    <t>• Relation management team</t>
  </si>
  <si>
    <t>• Market analytics, technology team, 3rd parties, internal expertise from a number of teams. Rather than reinventing the wheel we can get opinions from those with relevant experience.</t>
  </si>
  <si>
    <t>• Yes - I would like to have a deeper understanding of the strategies in region to make better decisions that will benefit my business partners
I would also like to know about financials in each country in the region and where we can help from EBO in reducing costs</t>
  </si>
  <si>
    <t>• Yes, the first three are ongoing responsibilities</t>
  </si>
  <si>
    <t>• Yes - writing research and business proposals. It might be nice to see templates from other areas of the business to get a different perspective.</t>
  </si>
  <si>
    <t>• I've managed vendor relationships in the Americas, with multiple agreements; we continuously keep a good level or maintain costing
New concept of changing monthly budgets adds challenges.
It is important for Sr. managers to know what is happening with the budgets</t>
  </si>
  <si>
    <t>• it is hard to reallocate costs without a good understanding of the larger picture and budget; the limitations and complicated processes. That way we can make decisions at the right level.</t>
  </si>
  <si>
    <t>• Our role in SSC has a lot to do with partnering and supporting business units, thinking comercially is relevant to allign mindset and paddle in the same direction.</t>
  </si>
  <si>
    <t xml:space="preserve">• yes, as customer success and sales we have to negotiatie MSA,  SLA discussions along with partnering with firms to strategicaly profit from securing software revenue. </t>
  </si>
  <si>
    <t xml:space="preserve">• yes - need to have an understanding of key biz priorities to help make decisions on resource allocation </t>
  </si>
  <si>
    <t>• Builds a community beyond our own division Management teams</t>
  </si>
  <si>
    <t>• Yes</t>
  </si>
  <si>
    <t xml:space="preserve">• Yes
</t>
  </si>
  <si>
    <t>• No</t>
  </si>
  <si>
    <t xml:space="preserve">• no but need to understand basic financial results (sales, revenue, variance to plan and expense data) </t>
  </si>
  <si>
    <t>• Sales reporting, pipeline analysis and sales results. Daily, weekly, monthly
Budget, Headcount, Commission and Bonus budgets
Product level results and revenue impact</t>
  </si>
  <si>
    <t>• Revueing monthly expendature budgets and yearly budgets.</t>
  </si>
  <si>
    <t>• Budgets. We require a lot of help from the financial department due to a lack of understanding. More training in financial understanding regarding budgets  would be useful.</t>
  </si>
  <si>
    <t>• Annual plan, point of aging plans</t>
  </si>
  <si>
    <t>• Budgets for my area, marketing budget, monthly, profit/loss/revenue, audits, balance sheets</t>
  </si>
  <si>
    <t>• Go to the person who consolidates the reports (operational analyst, etc.) for better understanding</t>
  </si>
  <si>
    <t xml:space="preserve">• I have contacts in departments in the USA and Argentina </t>
  </si>
  <si>
    <t>• The finance team</t>
  </si>
  <si>
    <t>• Yes, I would actually love to get involved with financial reports</t>
  </si>
  <si>
    <t>• No, I haven't done it so I'd need a run through or quick course on it. Something like partnering</t>
  </si>
  <si>
    <t>• yes</t>
  </si>
  <si>
    <t xml:space="preserve">• yes and would go to my finance partner or business lead if I have questions </t>
  </si>
  <si>
    <t>• Yes, especially with some additional training.</t>
  </si>
  <si>
    <t>• we developped our own coaching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</si>
  <si>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 (Option 3) Lengthen but split the sessions into 2 to 3 sessions.</t>
  </si>
  <si>
    <t>• (Option 3) Rethink some of the introductions and practical activities during the day. Some people found them hard to get into.</t>
  </si>
  <si>
    <t xml:space="preserve">• (Option 3) The duration is a bit long, the content is good. Possibly limit the session to 2 hours.
The actvities should be more interactive.
The material should be made more relatable as well to correspond to experience levels. This will keep the attendees engaged. </t>
  </si>
  <si>
    <t>• (Option 1) I like how they handle it now</t>
  </si>
  <si>
    <t>• (Option 2) A course in person would be very much appreciated. They have not been offered in my country, unlike others.</t>
  </si>
  <si>
    <t>• (Option 2) More practical activities</t>
  </si>
  <si>
    <t>• (Option 2) The followups are important. It is important to apply the different sessions</t>
  </si>
  <si>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Comments Below
</t>
  </si>
  <si>
    <t>• (Option 2) Managing unconscious bias can be useful in addition to how to manage different people and highlighting their strengths, interacting with cultures, etc.</t>
  </si>
  <si>
    <t>• (Option 2) More practical activities would have a huge positive impact. Also maybe a dinner or networking event for participants to help build beneficial relationships.</t>
  </si>
  <si>
    <t>• (Option 2) Round rable, virtual, over a period of time to discuss strategy. Dinners are nice, but cementing it virtually is key due to the remote work force and travel</t>
  </si>
  <si>
    <t>• (Option 2) More practical activities would have a huge positive impact.</t>
  </si>
  <si>
    <t>• (Option 2) The personal connection part is extremely important.</t>
  </si>
  <si>
    <t>• (Option 2) A day and a half would be appropriate</t>
  </si>
  <si>
    <t>• (Option 2) I still network with some of the people I went through the session with</t>
  </si>
  <si>
    <t>• (Option 3) The topics might be better tailored to specific needs of specific businesses.</t>
  </si>
  <si>
    <t>• (Option 2) It was great all around. More applications and scenarios is always better</t>
  </si>
  <si>
    <t xml:space="preserve"> Si Hui Seng</t>
  </si>
  <si>
    <t>Coaching for Performance and dynamic delagation</t>
  </si>
  <si>
    <t>ownership, deeper understanding about the projects I am working on, understanding the goals, roadmap. Work as a role model for the team member.</t>
  </si>
  <si>
    <t>engagement with cross dept</t>
  </si>
  <si>
    <t>When I transition as Account Manager - training on how to handle accounts esp I cam from Content (production)</t>
  </si>
  <si>
    <t>When I am a new QA team lead,- training on how to delegate the works to others, how to encourage team members</t>
  </si>
  <si>
    <t>While I became a Manager, I hope to know more about HR tools</t>
  </si>
  <si>
    <t>FIrst talk with my manager, second I will find some senior manager in my office and talk with them for my questions and try to get answers.</t>
  </si>
  <si>
    <t>my immediate manager and I learn as I do the job, though after a few months we have formal training on handling calls</t>
  </si>
  <si>
    <t>My manager is almost the same date on boarding with me, HR</t>
  </si>
  <si>
    <t>My HR parter</t>
  </si>
  <si>
    <t>HR yes</t>
  </si>
  <si>
    <t>HR, Workday</t>
  </si>
  <si>
    <t>absence managemnet</t>
  </si>
  <si>
    <t>ERIC system</t>
  </si>
  <si>
    <t>OPM and then workday.</t>
  </si>
  <si>
    <t>SFDC</t>
  </si>
  <si>
    <t>OPM - Performance Management</t>
  </si>
  <si>
    <t>ERIC System</t>
  </si>
  <si>
    <t>Coaching and encouraging your team</t>
  </si>
  <si>
    <t xml:space="preserve">email </t>
  </si>
  <si>
    <t>My direct manager or the HUB, MaTR</t>
  </si>
  <si>
    <t>Face to face training</t>
  </si>
  <si>
    <t>check with AM team leader and Email</t>
  </si>
  <si>
    <t>If I can not answer, I will ask my manager or some other senior manager.</t>
  </si>
  <si>
    <t>weekly meeting and team building</t>
  </si>
  <si>
    <t>the hub and my friends from HR and Pride at work</t>
  </si>
  <si>
    <t>team building, lunch with team members, knowledge sharing</t>
  </si>
  <si>
    <t xml:space="preserve">weekly meeting, team building and lunch together </t>
  </si>
  <si>
    <t>1 on 1</t>
  </si>
  <si>
    <t>my immediate manager and HR</t>
  </si>
  <si>
    <t>talk personally and immediately</t>
  </si>
  <si>
    <t>1:1 and messengers</t>
  </si>
  <si>
    <t>1:1, emails and messengers</t>
  </si>
  <si>
    <t xml:space="preserve">my immediate manager </t>
  </si>
  <si>
    <t>Joined visit, also ask team members to do lunch and learn, for product issue I will ask them to check SMART and learning portal</t>
  </si>
  <si>
    <t xml:space="preserve">Again, seek help from my manager and also other senior managers in my office. </t>
  </si>
  <si>
    <t>Workday , HR website</t>
  </si>
  <si>
    <t>the hub, MWD</t>
  </si>
  <si>
    <t>GRF and HR website, as well as talking with my HRBP</t>
  </si>
  <si>
    <t>MWD = My Work day</t>
  </si>
  <si>
    <t>my immediate manger and HR</t>
  </si>
  <si>
    <t>Townhall and Webcast from senior mangement team, share what I heared and learn to my team for enterprise mindset.</t>
  </si>
  <si>
    <t>HR or my direct reporting manager</t>
  </si>
  <si>
    <t>Like a User guide to help understanding the financial reports</t>
  </si>
  <si>
    <t>while I found out the figures, I can explain those figures</t>
  </si>
  <si>
    <t xml:space="preserve">training on how to go about analyzing and how to interpret financial report. Face to face with many samples and cases </t>
  </si>
  <si>
    <t>analysis historical sales info from SFDC and developing strategic plans</t>
  </si>
  <si>
    <t>I usually discussed with my immediate manager and my immediate managers manager and get some inputs from the team</t>
  </si>
  <si>
    <t>hard to answer from me as I don't need to be for those in my group.</t>
  </si>
  <si>
    <t>I will discuss with my manager also admin team to get some figures, also join peers meeting</t>
  </si>
  <si>
    <t xml:space="preserve">
1. Recruitment
9. Communicating and modeling an enterprise mindset</t>
  </si>
  <si>
    <t>6. Methods to provide feedback to my employees 
9. Communicating and modeling an enterprise mindset</t>
  </si>
  <si>
    <t>5. Building a diverse and inclusive team environment
9. Communicating and modeling an enterprise mindset</t>
  </si>
  <si>
    <t>I did not attend all, so hard to say need to add more</t>
  </si>
  <si>
    <t>honestly I can't think of any</t>
  </si>
  <si>
    <t xml:space="preserve"> conlfict management</t>
  </si>
  <si>
    <t>1 to 3 months after promotion</t>
  </si>
  <si>
    <t>within 90 days after their promotion</t>
  </si>
  <si>
    <t xml:space="preserve">
3. Career Conversations
Understanding career plans and long term plans of your teammates to set individual long term goals and short term goals leading to it
4. Coaching for performance
5. Differentiating performance
</t>
  </si>
  <si>
    <t xml:space="preserve">
3. Career Conversations
It is good to know people's needs technoligically, career wise, and for future plans
8. Goal Setting
10. Leading Change</t>
  </si>
  <si>
    <t>1. Beyond Unconscious Bias
It is very important to be fair to all people consistently.
4. Coaching for performance
Very important to maintain and exceed goals and help teammembers
6. Dynamic Delegation</t>
  </si>
  <si>
    <t>1. Beyond Unconscious Bias
It is very important to be fair to all people consistently. It leads to more effective decision making.
5. Differentiating performance
10. Leading Change</t>
  </si>
  <si>
    <t>turbulence (conflict) management</t>
  </si>
  <si>
    <t>Option 2
 2 full day</t>
  </si>
  <si>
    <t xml:space="preserve">Option 2
3to4
Yes, more face to face
Virtual is not effeciency </t>
  </si>
  <si>
    <t>Option 2
more f2f training</t>
  </si>
  <si>
    <t>No Opinion</t>
  </si>
  <si>
    <t>before promotion if possible or 15-30 days after promotion. That way they are equipped for their transition into the new role</t>
  </si>
  <si>
    <t>after 6 months to allow the person to receive coaching, encounter problems, etc. so that they have reference for the training</t>
  </si>
  <si>
    <t>• When I transition as Account Manager - training on how to handle accounts esp I cam from Content (production)</t>
  </si>
  <si>
    <t>• When I am a new QA team lead,- training on how to delegate the works to others, how to encourage team members</t>
  </si>
  <si>
    <t>• While I became a Manager, I hope to know more about HR tools</t>
  </si>
  <si>
    <t>• Face to face training</t>
  </si>
  <si>
    <t>• 22 Responses: HR/HR Partner/ HRBP</t>
  </si>
  <si>
    <t>• 2 Responses: Workday</t>
  </si>
  <si>
    <t xml:space="preserve">• 4 Responses: HUB - Absence mgt system </t>
  </si>
  <si>
    <t>• ERIC</t>
  </si>
  <si>
    <t>• OPM - Performance Management</t>
  </si>
  <si>
    <t>• OPM and then workday.</t>
  </si>
  <si>
    <t>• SFDC</t>
  </si>
  <si>
    <t>• ERIC System</t>
  </si>
  <si>
    <t>• If I can not answer, I will ask my manager or some other senior manager.</t>
  </si>
  <si>
    <t>• check with AM team leader and Email</t>
  </si>
  <si>
    <t xml:space="preserve">• email </t>
  </si>
  <si>
    <t>• the hub and my friends from HR and Pride at work</t>
  </si>
  <si>
    <t>• team building, lunch with team members, knowledge sharing</t>
  </si>
  <si>
    <t>• weekly meeting and team building</t>
  </si>
  <si>
    <t xml:space="preserve">• weekly meeting, team building and lunch together </t>
  </si>
  <si>
    <t>• my immediate manager and HR</t>
  </si>
  <si>
    <t>• 1 on 1</t>
  </si>
  <si>
    <t>• talk personally and immediately</t>
  </si>
  <si>
    <t>• 1:1 and messengers</t>
  </si>
  <si>
    <t xml:space="preserve">• my immediate manager </t>
  </si>
  <si>
    <t xml:space="preserve">• Again, seek help from my manager and also other senior managers in my office. </t>
  </si>
  <si>
    <t>• Joined visit, also ask team members to do lunch and learn, for product issue I will ask them to check SMART and learning portal</t>
  </si>
  <si>
    <t>• 1:1, emails and messengers</t>
  </si>
  <si>
    <t>• GRF and HR website, as well as talking with my HRBP</t>
  </si>
  <si>
    <t>• Workday , HR website</t>
  </si>
  <si>
    <t>• the hub, My work day</t>
  </si>
  <si>
    <t>• my immediate manger and HR</t>
  </si>
  <si>
    <t>• Townhall and Webcast from senior mangement team, share what I heared and learn to my team for enterprise mindset.</t>
  </si>
  <si>
    <t>• HR or my direct reporting manager</t>
  </si>
  <si>
    <t xml:space="preserve">• training on how to go about analyzing and how to interpret financial report. Face to face with many samples and cases </t>
  </si>
  <si>
    <t>• Like a User guide to help understanding the financial reports</t>
  </si>
  <si>
    <t>• while I found out the figures, I can explain those figures</t>
  </si>
  <si>
    <t>• I usually discussed with my immediate manager and my immediate managers manager and get some inputs from the team</t>
  </si>
  <si>
    <t>• hard to answer from me as I don't need to be for those in my group.</t>
  </si>
  <si>
    <t>• I will discuss with my manager also admin team to get some figures, also join peers meeting</t>
  </si>
  <si>
    <t>• analysis historical sales info from SFDC and developing strategic plans</t>
  </si>
  <si>
    <t>• (Option 2) More face to face training</t>
  </si>
  <si>
    <t>• (Option 2) More face to face training, 3 to 4 day length</t>
  </si>
  <si>
    <t>• (Option 2) 2 Full day</t>
  </si>
  <si>
    <t>• before promotion if possible or 15-30 days after promotion. That way they are equipped for their transition into the new role</t>
  </si>
  <si>
    <t>• after 6 months to allow the person to receive coaching, encounter problems, etc. so that they have reference for the training</t>
  </si>
  <si>
    <t>• 1 to 3 months after promotion</t>
  </si>
  <si>
    <t>• within 90 days after their promotion</t>
  </si>
  <si>
    <t>• 2 Responses: Conflict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</si>
</sst>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8" x14ac:knownFonts="1">
    <font>
      <sz val="11"/>
      <color theme="1"/>
      <name val="Calibri"/>
      <family val="2"/>
      <scheme val="minor"/>
    </font>
    <font>
      <b/>
      <sz val="11"/>
      <color theme="1"/>
      <name val="Calibri"/>
      <family val="2"/>
      <scheme val="minor"/>
    </font>
    <font>
      <sz val="11"/>
      <name val="Calibri"/>
      <family val="2"/>
      <scheme val="minor"/>
    </font>
    <font>
      <b/>
      <i/>
      <sz val="14"/>
      <color theme="1"/>
      <name val="Calibri"/>
      <family val="2"/>
      <scheme val="minor"/>
    </font>
    <font>
      <i/>
      <sz val="14"/>
      <color theme="1"/>
      <name val="Calibri"/>
      <family val="2"/>
      <scheme val="minor"/>
    </font>
    <font>
      <b/>
      <sz val="11"/>
      <name val="Calibri"/>
      <family val="2"/>
      <scheme val="minor"/>
    </font>
    <font>
      <b/>
      <sz val="11"/>
      <color rgb="FFFF0000"/>
      <name val="Calibri"/>
      <family val="2"/>
      <scheme val="minor"/>
    </font>
    <font>
      <sz val="10"/>
      <name val="Arial"/>
      <family val="2"/>
    </font>
    <font>
      <sz val="11"/>
      <name val="Arial"/>
      <family val="2"/>
    </font>
    <font>
      <b/>
      <sz val="14"/>
      <color rgb="FF262626"/>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
      <b/>
      <i/>
      <sz val="16"/>
      <color theme="1"/>
      <name val="Calibri"/>
      <family val="2"/>
      <scheme val="minor"/>
    </font>
    <font>
      <i/>
      <sz val="16"/>
      <color theme="1"/>
      <name val="Calibri"/>
      <family val="2"/>
      <scheme val="minor"/>
    </font>
    <font>
      <sz val="16"/>
      <name val="Calibri"/>
      <family val="2"/>
      <scheme val="minor"/>
    </font>
    <font>
      <b/>
      <sz val="11"/>
      <name val="Arial"/>
      <family val="2"/>
    </font>
    <font>
      <sz val="11"/>
      <color theme="0"/>
      <name val="Calibri"/>
      <family val="2"/>
      <scheme val="minor"/>
    </font>
    <font>
      <sz val="11"/>
      <color rgb="FF000000"/>
      <name val="Calibri"/>
      <family val="2"/>
      <scheme val="minor"/>
    </font>
    <font>
      <sz val="12"/>
      <color theme="1"/>
      <name val="Calibri"/>
      <family val="2"/>
      <scheme val="minor"/>
    </font>
    <font>
      <sz val="18"/>
      <color theme="1"/>
      <name val="Calibri"/>
      <family val="2"/>
      <scheme val="minor"/>
    </font>
    <font>
      <sz val="14"/>
      <color theme="0"/>
      <name val="Calibri"/>
      <family val="2"/>
      <scheme val="minor"/>
    </font>
    <font>
      <sz val="10"/>
      <color theme="1"/>
      <name val="Calibri"/>
      <family val="2"/>
      <scheme val="minor"/>
    </font>
    <font>
      <b/>
      <sz val="12"/>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gray0625"/>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75">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0" fillId="0" borderId="2" xfId="0" applyBorder="1" applyAlignment="1">
      <alignment horizontal="left"/>
    </xf>
    <xf numFmtId="0" fontId="0" fillId="2" borderId="4" xfId="0" applyFill="1" applyBorder="1"/>
    <xf numFmtId="0" fontId="0" fillId="0" borderId="0" xfId="0" applyAlignment="1">
      <alignment vertical="center"/>
    </xf>
    <xf numFmtId="0" fontId="2" fillId="0" borderId="0" xfId="0" applyFont="1" applyFill="1" applyAlignment="1">
      <alignment vertical="top"/>
    </xf>
    <xf numFmtId="0" fontId="0" fillId="0" borderId="0" xfId="0" applyFill="1" applyAlignment="1">
      <alignment wrapText="1"/>
    </xf>
    <xf numFmtId="0" fontId="0" fillId="0" borderId="0" xfId="0" applyFill="1"/>
    <xf numFmtId="0" fontId="3" fillId="0" borderId="3" xfId="0" applyFont="1" applyBorder="1" applyAlignment="1">
      <alignment horizontal="left"/>
    </xf>
    <xf numFmtId="0" fontId="4" fillId="0" borderId="0" xfId="0" applyFont="1"/>
    <xf numFmtId="0" fontId="4" fillId="0" borderId="1" xfId="0" applyFont="1" applyFill="1" applyBorder="1" applyAlignment="1">
      <alignment horizontal="left" vertical="top"/>
    </xf>
    <xf numFmtId="0" fontId="4" fillId="0" borderId="1" xfId="0" applyFont="1" applyBorder="1"/>
    <xf numFmtId="0" fontId="5" fillId="0" borderId="0" xfId="0" applyFont="1" applyFill="1" applyAlignment="1">
      <alignment horizontal="center" vertical="top" wrapText="1"/>
    </xf>
    <xf numFmtId="0" fontId="5" fillId="3" borderId="0" xfId="0" applyFont="1" applyFill="1" applyAlignment="1">
      <alignment horizontal="center" vertical="top" wrapText="1"/>
    </xf>
    <xf numFmtId="0" fontId="6" fillId="3"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2" fillId="0" borderId="0" xfId="0" applyFont="1" applyFill="1" applyAlignment="1">
      <alignment wrapText="1"/>
    </xf>
    <xf numFmtId="0" fontId="2" fillId="3" borderId="0" xfId="0" applyFont="1" applyFill="1" applyAlignment="1"/>
    <xf numFmtId="0" fontId="2" fillId="0" borderId="0" xfId="0" applyFont="1" applyFill="1" applyAlignment="1"/>
    <xf numFmtId="0" fontId="2" fillId="0" borderId="0" xfId="0" applyFont="1" applyFill="1" applyAlignment="1">
      <alignment horizontal="left"/>
    </xf>
    <xf numFmtId="0" fontId="2"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2" fillId="4" borderId="0" xfId="0" applyFont="1" applyFill="1" applyAlignment="1">
      <alignment wrapText="1"/>
    </xf>
    <xf numFmtId="0" fontId="2" fillId="4" borderId="0" xfId="0" applyFont="1" applyFill="1" applyAlignment="1"/>
    <xf numFmtId="0" fontId="2" fillId="4" borderId="0" xfId="0" applyFont="1" applyFill="1" applyAlignment="1">
      <alignment horizontal="left"/>
    </xf>
    <xf numFmtId="0" fontId="2" fillId="5" borderId="0" xfId="0" applyFont="1" applyFill="1" applyAlignment="1">
      <alignment vertical="top"/>
    </xf>
    <xf numFmtId="0" fontId="2" fillId="3" borderId="0" xfId="0" applyFont="1" applyFill="1" applyAlignment="1">
      <alignment vertical="top"/>
    </xf>
    <xf numFmtId="0" fontId="2" fillId="4" borderId="0" xfId="0" applyFont="1" applyFill="1" applyBorder="1" applyAlignment="1">
      <alignment horizontal="left" vertical="top" wrapText="1"/>
    </xf>
    <xf numFmtId="0" fontId="2" fillId="5" borderId="0" xfId="0" applyFont="1" applyFill="1" applyAlignment="1">
      <alignment horizontal="left"/>
    </xf>
    <xf numFmtId="0" fontId="2" fillId="0" borderId="0" xfId="0" applyFont="1" applyFill="1"/>
    <xf numFmtId="0" fontId="5" fillId="5" borderId="0" xfId="0" applyFont="1" applyFill="1" applyAlignment="1">
      <alignment horizontal="left"/>
    </xf>
    <xf numFmtId="0" fontId="5" fillId="0" borderId="0" xfId="0" applyFont="1" applyFill="1" applyAlignment="1">
      <alignment horizontal="left"/>
    </xf>
    <xf numFmtId="0" fontId="2" fillId="0" borderId="0" xfId="0" applyFont="1" applyFill="1" applyBorder="1" applyAlignment="1">
      <alignment vertical="top" wrapText="1"/>
    </xf>
    <xf numFmtId="0" fontId="2" fillId="0" borderId="0" xfId="0" applyFont="1" applyFill="1" applyBorder="1" applyAlignment="1">
      <alignment vertical="top"/>
    </xf>
    <xf numFmtId="0" fontId="7" fillId="0" borderId="0" xfId="0" applyFont="1" applyFill="1" applyBorder="1" applyAlignment="1">
      <alignment vertical="top" wrapText="1"/>
    </xf>
    <xf numFmtId="0" fontId="2" fillId="4" borderId="0" xfId="0" applyFont="1" applyFill="1"/>
    <xf numFmtId="0" fontId="5"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2" fillId="0" borderId="0" xfId="0" applyFont="1" applyFill="1" applyAlignment="1">
      <alignment vertical="top" wrapText="1"/>
    </xf>
    <xf numFmtId="0" fontId="7" fillId="0" borderId="0" xfId="0" applyFont="1" applyFill="1" applyAlignment="1">
      <alignment vertical="top" wrapText="1"/>
    </xf>
    <xf numFmtId="49" fontId="2"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8"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2"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Fill="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xf>
    <xf numFmtId="0" fontId="9" fillId="0" borderId="2" xfId="0" applyFont="1" applyBorder="1" applyAlignment="1">
      <alignment horizontal="left" vertical="center" wrapText="1" readingOrder="1"/>
    </xf>
    <xf numFmtId="0" fontId="3" fillId="0" borderId="3" xfId="0" applyFont="1" applyBorder="1" applyAlignment="1">
      <alignment horizontal="left" vertical="center"/>
    </xf>
    <xf numFmtId="0" fontId="13" fillId="2" borderId="5" xfId="0" applyFont="1" applyFill="1" applyBorder="1" applyAlignment="1">
      <alignment horizontal="left" vertical="center"/>
    </xf>
    <xf numFmtId="0" fontId="13" fillId="2" borderId="5" xfId="0" applyFont="1" applyFill="1" applyBorder="1" applyAlignment="1">
      <alignment horizontal="left"/>
    </xf>
    <xf numFmtId="0" fontId="10" fillId="0" borderId="0" xfId="0" applyFont="1" applyAlignment="1">
      <alignment horizontal="left" vertical="center" wrapText="1"/>
    </xf>
    <xf numFmtId="0" fontId="2" fillId="5" borderId="0" xfId="0" applyFont="1" applyFill="1" applyAlignment="1"/>
    <xf numFmtId="0" fontId="4" fillId="0" borderId="0" xfId="0" applyFont="1" applyBorder="1"/>
    <xf numFmtId="0" fontId="4" fillId="0" borderId="0" xfId="0" applyFont="1" applyBorder="1" applyAlignment="1">
      <alignment wrapText="1"/>
    </xf>
    <xf numFmtId="0" fontId="3" fillId="8" borderId="7" xfId="0" applyFont="1" applyFill="1" applyBorder="1" applyAlignment="1">
      <alignment horizontal="left" vertical="center"/>
    </xf>
    <xf numFmtId="0" fontId="3" fillId="8"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7" xfId="0" applyBorder="1" applyAlignment="1">
      <alignment wrapText="1"/>
    </xf>
    <xf numFmtId="0" fontId="0" fillId="3" borderId="8" xfId="0" applyFont="1" applyFill="1" applyBorder="1" applyAlignment="1">
      <alignment horizontal="left" vertical="center" wrapText="1"/>
    </xf>
    <xf numFmtId="0" fontId="14" fillId="0" borderId="0" xfId="0" applyFont="1"/>
    <xf numFmtId="0" fontId="0" fillId="0" borderId="0" xfId="0" applyAlignment="1">
      <alignment horizontal="center" vertical="center" wrapText="1"/>
    </xf>
    <xf numFmtId="0" fontId="2" fillId="3" borderId="0" xfId="0" applyFont="1" applyFill="1" applyAlignment="1">
      <alignment wrapText="1"/>
    </xf>
    <xf numFmtId="0" fontId="0" fillId="0" borderId="7" xfId="0" applyFont="1" applyBorder="1"/>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right" vertical="center"/>
    </xf>
    <xf numFmtId="0" fontId="0" fillId="0" borderId="7" xfId="0" applyBorder="1"/>
    <xf numFmtId="0" fontId="0" fillId="0" borderId="7" xfId="0" applyBorder="1" applyAlignment="1">
      <alignment horizontal="right"/>
    </xf>
    <xf numFmtId="0" fontId="0" fillId="11" borderId="7" xfId="0" applyFill="1" applyBorder="1"/>
    <xf numFmtId="0" fontId="0" fillId="10" borderId="0" xfId="0" applyFill="1" applyAlignment="1">
      <alignment horizontal="left" vertical="center" wrapText="1"/>
    </xf>
    <xf numFmtId="0" fontId="0" fillId="4" borderId="0" xfId="0" applyFill="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4" borderId="0" xfId="0" applyFill="1" applyBorder="1" applyAlignment="1">
      <alignment horizontal="center" vertical="center" wrapText="1"/>
    </xf>
    <xf numFmtId="0" fontId="0" fillId="4" borderId="2" xfId="0"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left" vertical="center" wrapText="1"/>
    </xf>
    <xf numFmtId="0" fontId="0" fillId="4" borderId="6" xfId="0" applyFill="1" applyBorder="1" applyAlignment="1">
      <alignment horizontal="center" vertical="center" wrapText="1"/>
    </xf>
    <xf numFmtId="0" fontId="0" fillId="0" borderId="11" xfId="0" applyBorder="1" applyAlignment="1">
      <alignment horizontal="center" vertical="center" wrapText="1"/>
    </xf>
    <xf numFmtId="0" fontId="17" fillId="0" borderId="7" xfId="0" applyFont="1" applyBorder="1" applyAlignment="1">
      <alignment horizontal="left"/>
    </xf>
    <xf numFmtId="0" fontId="18" fillId="0" borderId="7" xfId="0" applyFont="1" applyBorder="1"/>
    <xf numFmtId="0" fontId="18" fillId="0" borderId="7" xfId="0" applyFont="1" applyFill="1" applyBorder="1" applyAlignment="1">
      <alignment horizontal="left" vertical="top"/>
    </xf>
    <xf numFmtId="0" fontId="18" fillId="0" borderId="0" xfId="0" applyFont="1" applyBorder="1"/>
    <xf numFmtId="0" fontId="19" fillId="0" borderId="7" xfId="0" applyFont="1" applyFill="1" applyBorder="1" applyAlignment="1">
      <alignment vertical="top"/>
    </xf>
    <xf numFmtId="0" fontId="17" fillId="0" borderId="7" xfId="0" applyFont="1" applyBorder="1" applyAlignment="1">
      <alignment horizontal="left" vertical="center"/>
    </xf>
    <xf numFmtId="0" fontId="18" fillId="3" borderId="7" xfId="0" applyFont="1" applyFill="1" applyBorder="1" applyAlignment="1">
      <alignment horizontal="left" vertical="top"/>
    </xf>
    <xf numFmtId="0" fontId="20" fillId="0" borderId="0" xfId="0" applyFont="1" applyFill="1" applyAlignment="1">
      <alignment horizontal="center" vertical="top" wrapText="1"/>
    </xf>
    <xf numFmtId="0" fontId="20" fillId="0" borderId="0" xfId="0" applyFont="1" applyFill="1" applyAlignment="1">
      <alignment horizontal="left" vertical="top" wrapText="1"/>
    </xf>
    <xf numFmtId="164" fontId="20" fillId="0" borderId="0" xfId="0" applyNumberFormat="1" applyFont="1" applyFill="1" applyAlignment="1">
      <alignment horizontal="center" vertical="top" wrapText="1"/>
    </xf>
    <xf numFmtId="0" fontId="8" fillId="0" borderId="0" xfId="0" applyFont="1" applyFill="1" applyAlignment="1">
      <alignment horizontal="center" vertical="top" wrapText="1"/>
    </xf>
    <xf numFmtId="0" fontId="8" fillId="0" borderId="0" xfId="0" applyFont="1" applyFill="1" applyAlignment="1">
      <alignment vertical="top"/>
    </xf>
    <xf numFmtId="0" fontId="8" fillId="0" borderId="0" xfId="0" applyFont="1" applyFill="1" applyAlignment="1"/>
    <xf numFmtId="164" fontId="8" fillId="0" borderId="0" xfId="0" applyNumberFormat="1" applyFont="1" applyFill="1" applyAlignment="1">
      <alignment vertical="top"/>
    </xf>
    <xf numFmtId="0" fontId="8" fillId="0" borderId="0" xfId="0" applyFont="1" applyFill="1" applyAlignment="1">
      <alignment horizontal="left" vertical="top"/>
    </xf>
    <xf numFmtId="0" fontId="8" fillId="0" borderId="0" xfId="0" applyFont="1" applyFill="1"/>
    <xf numFmtId="18" fontId="8" fillId="0" borderId="0" xfId="0" applyNumberFormat="1" applyFont="1" applyFill="1" applyAlignment="1"/>
    <xf numFmtId="0" fontId="8" fillId="0" borderId="0" xfId="0" applyFont="1" applyFill="1" applyAlignment="1">
      <alignment wrapText="1"/>
    </xf>
    <xf numFmtId="0" fontId="8" fillId="0" borderId="0" xfId="0" applyFont="1" applyFill="1" applyAlignment="1">
      <alignment vertical="top" wrapText="1"/>
    </xf>
    <xf numFmtId="0" fontId="8" fillId="0" borderId="0" xfId="0" applyFont="1" applyFill="1" applyAlignment="1">
      <alignment horizontal="left" vertical="top" wrapText="1"/>
    </xf>
    <xf numFmtId="0" fontId="8" fillId="0" borderId="0" xfId="0" applyFont="1" applyFill="1" applyBorder="1" applyAlignment="1">
      <alignment horizontal="left" vertical="top" wrapText="1"/>
    </xf>
    <xf numFmtId="0" fontId="8" fillId="0" borderId="0" xfId="0" applyFont="1" applyFill="1" applyAlignment="1">
      <alignment horizontal="left" wrapText="1"/>
    </xf>
    <xf numFmtId="164" fontId="8" fillId="0" borderId="0" xfId="0" applyNumberFormat="1" applyFont="1" applyFill="1" applyAlignment="1">
      <alignment vertical="top" wrapText="1"/>
    </xf>
    <xf numFmtId="0" fontId="8" fillId="0" borderId="0" xfId="0" applyFont="1" applyFill="1" applyBorder="1" applyAlignment="1">
      <alignment vertical="top" wrapText="1"/>
    </xf>
    <xf numFmtId="0" fontId="8" fillId="0" borderId="0" xfId="0" applyFont="1" applyFill="1" applyBorder="1" applyAlignment="1">
      <alignment vertical="top"/>
    </xf>
    <xf numFmtId="0" fontId="20" fillId="0" borderId="0" xfId="0" applyFont="1" applyFill="1" applyAlignment="1">
      <alignment vertical="top" wrapText="1"/>
    </xf>
    <xf numFmtId="0" fontId="8" fillId="6" borderId="0" xfId="0" applyFont="1" applyFill="1"/>
    <xf numFmtId="0" fontId="8" fillId="5" borderId="0" xfId="0" applyFont="1" applyFill="1"/>
    <xf numFmtId="164" fontId="8" fillId="0" borderId="0" xfId="0" applyNumberFormat="1" applyFont="1" applyFill="1" applyBorder="1" applyAlignment="1">
      <alignment vertical="top" wrapText="1"/>
    </xf>
    <xf numFmtId="0" fontId="8" fillId="12" borderId="0" xfId="0" applyFont="1" applyFill="1"/>
    <xf numFmtId="164" fontId="8" fillId="0" borderId="0" xfId="0" applyNumberFormat="1" applyFont="1" applyFill="1" applyAlignment="1">
      <alignment wrapText="1"/>
    </xf>
    <xf numFmtId="0" fontId="0" fillId="11" borderId="7" xfId="0" applyFill="1" applyBorder="1" applyAlignment="1">
      <alignment vertical="center"/>
    </xf>
    <xf numFmtId="0" fontId="2" fillId="3" borderId="2" xfId="0" applyFont="1" applyFill="1" applyBorder="1" applyAlignment="1">
      <alignment horizontal="left" vertical="center" wrapText="1"/>
    </xf>
    <xf numFmtId="0" fontId="2" fillId="0" borderId="0" xfId="0" applyFont="1" applyFill="1" applyAlignment="1">
      <alignment horizontal="left" vertical="center" wrapText="1"/>
    </xf>
    <xf numFmtId="0" fontId="1" fillId="0" borderId="2" xfId="0" applyFont="1" applyBorder="1" applyAlignment="1">
      <alignment horizontal="left" vertical="center" wrapText="1"/>
    </xf>
    <xf numFmtId="0" fontId="0" fillId="0" borderId="3" xfId="0" applyBorder="1" applyAlignment="1">
      <alignment horizontal="left" vertical="center" wrapText="1"/>
    </xf>
    <xf numFmtId="0" fontId="9" fillId="0" borderId="10" xfId="0" applyFont="1" applyBorder="1" applyAlignment="1">
      <alignment horizontal="left" vertical="center" wrapText="1" readingOrder="1"/>
    </xf>
    <xf numFmtId="0" fontId="24" fillId="0" borderId="7" xfId="0" applyFont="1" applyBorder="1" applyAlignment="1">
      <alignment horizontal="center"/>
    </xf>
    <xf numFmtId="0" fontId="22" fillId="0" borderId="0" xfId="0" applyFont="1" applyAlignment="1">
      <alignment horizontal="center" vertical="center" wrapText="1"/>
    </xf>
    <xf numFmtId="0" fontId="0" fillId="0" borderId="0" xfId="0" applyAlignment="1">
      <alignment horizontal="center" vertical="center"/>
    </xf>
    <xf numFmtId="0" fontId="0" fillId="0" borderId="7" xfId="0" applyFont="1" applyBorder="1" applyAlignment="1">
      <alignment horizontal="left" vertical="center" wrapText="1"/>
    </xf>
    <xf numFmtId="0" fontId="0" fillId="0" borderId="3" xfId="0" applyBorder="1" applyAlignment="1">
      <alignment horizontal="left" vertical="center"/>
    </xf>
    <xf numFmtId="0" fontId="0" fillId="0" borderId="10" xfId="0" applyFont="1" applyBorder="1" applyAlignment="1">
      <alignment horizontal="left" vertical="center" wrapText="1"/>
    </xf>
    <xf numFmtId="0" fontId="0" fillId="0" borderId="7" xfId="0" applyBorder="1" applyAlignment="1">
      <alignment horizontal="center" vertical="center"/>
    </xf>
    <xf numFmtId="0" fontId="0" fillId="0" borderId="2" xfId="0" applyFont="1" applyBorder="1" applyAlignment="1">
      <alignment horizontal="center" vertical="center" wrapText="1"/>
    </xf>
    <xf numFmtId="0" fontId="0" fillId="0" borderId="0" xfId="0" applyBorder="1" applyAlignment="1">
      <alignment horizontal="left" vertical="center"/>
    </xf>
    <xf numFmtId="0" fontId="0" fillId="0" borderId="10" xfId="0" applyBorder="1" applyAlignment="1">
      <alignment horizontal="left" vertical="center"/>
    </xf>
    <xf numFmtId="0" fontId="0" fillId="13" borderId="2" xfId="0" applyFill="1" applyBorder="1"/>
    <xf numFmtId="0" fontId="0" fillId="13" borderId="3" xfId="0" applyFill="1" applyBorder="1"/>
    <xf numFmtId="0" fontId="0" fillId="0" borderId="5" xfId="0" applyBorder="1" applyAlignment="1">
      <alignment horizontal="left" vertical="center"/>
    </xf>
    <xf numFmtId="0" fontId="0" fillId="0" borderId="7" xfId="0" applyBorder="1" applyAlignment="1">
      <alignment horizontal="left" vertical="center" wrapText="1"/>
    </xf>
    <xf numFmtId="0" fontId="0" fillId="13" borderId="0" xfId="0" applyFill="1" applyBorder="1"/>
    <xf numFmtId="0" fontId="0" fillId="0" borderId="4" xfId="0" applyBorder="1" applyAlignment="1">
      <alignment horizontal="left" vertical="center"/>
    </xf>
    <xf numFmtId="0" fontId="0" fillId="13" borderId="11" xfId="0" applyFill="1" applyBorder="1"/>
    <xf numFmtId="0" fontId="0" fillId="0" borderId="3" xfId="0" applyBorder="1" applyAlignment="1">
      <alignment horizontal="center" vertical="center"/>
    </xf>
    <xf numFmtId="0" fontId="0" fillId="0" borderId="5" xfId="0" applyBorder="1" applyAlignment="1">
      <alignment horizontal="center" vertical="center"/>
    </xf>
    <xf numFmtId="0" fontId="26" fillId="0" borderId="0" xfId="0" applyFont="1" applyAlignment="1">
      <alignment horizontal="left" vertical="center" wrapText="1"/>
    </xf>
    <xf numFmtId="0" fontId="0" fillId="0" borderId="5" xfId="0" applyFont="1" applyBorder="1" applyAlignment="1">
      <alignment horizontal="left" vertical="center" wrapText="1"/>
    </xf>
    <xf numFmtId="0" fontId="13"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xf numFmtId="0" fontId="1" fillId="0" borderId="2" xfId="0" applyFont="1" applyBorder="1" applyAlignment="1">
      <alignment horizontal="left" vertical="center"/>
    </xf>
    <xf numFmtId="0" fontId="0" fillId="0" borderId="7" xfId="0" applyBorder="1" applyAlignment="1">
      <alignment horizontal="center" vertical="center"/>
    </xf>
    <xf numFmtId="0" fontId="13" fillId="0" borderId="14" xfId="0" applyFont="1" applyBorder="1" applyAlignment="1">
      <alignment horizontal="center"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0" fillId="0" borderId="9"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center" vertical="center" wrapText="1"/>
    </xf>
    <xf numFmtId="0" fontId="10" fillId="9" borderId="7" xfId="0" applyFont="1" applyFill="1" applyBorder="1" applyAlignment="1">
      <alignment horizontal="center"/>
    </xf>
    <xf numFmtId="1" fontId="0" fillId="0" borderId="5" xfId="0" applyNumberFormat="1" applyBorder="1" applyAlignment="1">
      <alignment horizontal="center" vertical="center" wrapText="1"/>
    </xf>
    <xf numFmtId="1"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1" fontId="0" fillId="0" borderId="6" xfId="0" applyNumberFormat="1" applyBorder="1" applyAlignment="1">
      <alignment horizontal="center" vertical="center" wrapText="1"/>
    </xf>
    <xf numFmtId="1" fontId="0" fillId="0" borderId="0" xfId="0" applyNumberFormat="1" applyBorder="1" applyAlignment="1">
      <alignment horizontal="center" vertical="center" wrapText="1"/>
    </xf>
    <xf numFmtId="1" fontId="0" fillId="0" borderId="2" xfId="0" applyNumberFormat="1"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left" vertical="center"/>
    </xf>
    <xf numFmtId="0" fontId="0" fillId="0" borderId="9"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23" fillId="0" borderId="9" xfId="0" applyFont="1" applyBorder="1" applyAlignment="1">
      <alignment horizontal="center" vertical="center"/>
    </xf>
    <xf numFmtId="0" fontId="23" fillId="0" borderId="5" xfId="0" applyFont="1" applyBorder="1" applyAlignment="1">
      <alignment horizontal="center" vertical="center"/>
    </xf>
    <xf numFmtId="0" fontId="0" fillId="0" borderId="11" xfId="0" applyFont="1" applyBorder="1" applyAlignment="1">
      <alignment horizontal="left" vertical="center" wrapText="1"/>
    </xf>
    <xf numFmtId="0" fontId="0" fillId="0" borderId="1" xfId="0" applyFont="1" applyBorder="1" applyAlignment="1">
      <alignment horizontal="left" vertical="center" wrapText="1"/>
    </xf>
    <xf numFmtId="0" fontId="0" fillId="0" borderId="3" xfId="0" applyFont="1" applyBorder="1" applyAlignment="1">
      <alignment horizontal="left" vertical="center" wrapText="1"/>
    </xf>
    <xf numFmtId="0" fontId="0" fillId="0" borderId="9"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9"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Border="1" applyAlignment="1">
      <alignment horizontal="left" wrapText="1"/>
    </xf>
    <xf numFmtId="0" fontId="0" fillId="0" borderId="2" xfId="0"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quotePrefix="1" applyBorder="1" applyAlignment="1">
      <alignment horizontal="left" vertical="center" wrapText="1"/>
    </xf>
    <xf numFmtId="0" fontId="0" fillId="0" borderId="4" xfId="0" quotePrefix="1" applyBorder="1" applyAlignment="1">
      <alignment horizontal="left" vertical="center" wrapText="1"/>
    </xf>
    <xf numFmtId="0" fontId="0" fillId="0" borderId="5" xfId="0" quotePrefix="1" applyBorder="1"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7" xfId="0" applyFont="1" applyBorder="1" applyAlignment="1">
      <alignment horizontal="center" wrapText="1"/>
    </xf>
    <xf numFmtId="0" fontId="10" fillId="0" borderId="7" xfId="0" applyFont="1" applyBorder="1" applyAlignment="1">
      <alignment horizontal="center"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7" xfId="0" applyBorder="1" applyAlignment="1">
      <alignment horizontal="center" vertical="center"/>
    </xf>
    <xf numFmtId="0" fontId="10" fillId="0" borderId="7" xfId="0" applyFont="1"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13" fillId="0" borderId="9"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left" vertical="center" wrapText="1"/>
    </xf>
    <xf numFmtId="0" fontId="27" fillId="0" borderId="9" xfId="0" applyFont="1" applyBorder="1" applyAlignment="1">
      <alignment horizontal="center" vertical="center"/>
    </xf>
    <xf numFmtId="0" fontId="27" fillId="0" borderId="5" xfId="0" applyFont="1" applyBorder="1" applyAlignment="1">
      <alignment horizontal="center" vertical="center"/>
    </xf>
    <xf numFmtId="0" fontId="27" fillId="0" borderId="9" xfId="0" applyFont="1" applyBorder="1" applyAlignment="1">
      <alignment horizontal="center" vertical="center" wrapText="1"/>
    </xf>
    <xf numFmtId="0" fontId="27" fillId="0" borderId="5" xfId="0" applyFont="1" applyBorder="1" applyAlignment="1">
      <alignment horizontal="center" vertical="center" wrapText="1"/>
    </xf>
    <xf numFmtId="0" fontId="2" fillId="0" borderId="9" xfId="0" applyFont="1" applyBorder="1" applyAlignment="1">
      <alignment horizontal="left" vertical="center" wrapText="1"/>
    </xf>
    <xf numFmtId="0" fontId="1" fillId="0" borderId="10" xfId="0" applyFont="1" applyBorder="1" applyAlignment="1">
      <alignment horizontal="left" wrapText="1"/>
    </xf>
    <xf numFmtId="0" fontId="1" fillId="0" borderId="2" xfId="0" applyFont="1" applyBorder="1" applyAlignment="1">
      <alignment horizontal="left"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8" fillId="0" borderId="0" xfId="0" applyFont="1" applyBorder="1" applyAlignment="1">
      <alignment wrapText="1"/>
    </xf>
    <xf numFmtId="0" fontId="0" fillId="0" borderId="7" xfId="0" applyFont="1" applyBorder="1" applyAlignment="1">
      <alignment wrapText="1"/>
    </xf>
    <xf numFmtId="0" fontId="4" fillId="0" borderId="1" xfId="0" applyFont="1" applyBorder="1" applyAlignment="1">
      <alignment wrapText="1"/>
    </xf>
    <xf numFmtId="0" fontId="0" fillId="2" borderId="4" xfId="0" applyFill="1" applyBorder="1" applyAlignment="1">
      <alignment wrapText="1"/>
    </xf>
  </cellXfs>
  <cellStyles count="1">
    <cellStyle name="Normal" xfId="0" builtinId="0"/>
  </cellStyles>
  <dxfs count="559">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54427</xdr:colOff>
      <xdr:row>8</xdr:row>
      <xdr:rowOff>468085</xdr:rowOff>
    </xdr:from>
    <xdr:to>
      <xdr:col>7</xdr:col>
      <xdr:colOff>598713</xdr:colOff>
      <xdr:row>9</xdr:row>
      <xdr:rowOff>283029</xdr:rowOff>
    </xdr:to>
    <xdr:sp macro="" textlink="">
      <xdr:nvSpPr>
        <xdr:cNvPr id="2" name="TextBox 1">
          <a:extLst>
            <a:ext uri="{FF2B5EF4-FFF2-40B4-BE49-F238E27FC236}">
              <a16:creationId xmlns:a16="http://schemas.microsoft.com/office/drawing/2014/main" id="{C7FCBC61-2674-4190-83BE-1986EAC9E995}"/>
            </a:ext>
          </a:extLst>
        </xdr:cNvPr>
        <xdr:cNvSpPr txBox="1"/>
      </xdr:nvSpPr>
      <xdr:spPr>
        <a:xfrm>
          <a:off x="2558141" y="4354285"/>
          <a:ext cx="12420601" cy="136071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Capture</a:t>
          </a:r>
          <a:r>
            <a:rPr lang="en-US" sz="1600" baseline="0"/>
            <a:t> Data Results: Where ever possible for simple answers provided. </a:t>
          </a:r>
        </a:p>
        <a:p>
          <a:r>
            <a:rPr lang="en-US" sz="1600" baseline="0"/>
            <a:t>Out of X# participants asked this question: capture the # of participants that answered &amp; capture the % that answered: Often</a:t>
          </a:r>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Sometimes</a:t>
          </a:r>
          <a:endParaRPr lang="en-US" sz="1600"/>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Never.</a:t>
          </a:r>
          <a:endParaRPr lang="en-US" sz="1600">
            <a:effectLst/>
          </a:endParaRPr>
        </a:p>
        <a:p>
          <a:endParaRPr lang="en-US"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39997558519241921"/>
  </sheetPr>
  <dimension ref="A1:IQ239"/>
  <sheetViews>
    <sheetView topLeftCell="A47" workbookViewId="0">
      <selection activeCell="H216" sqref="H216"/>
    </sheetView>
  </sheetViews>
  <sheetFormatPr defaultColWidth="21.5546875" defaultRowHeight="13.8" x14ac:dyDescent="0.25"/>
  <cols>
    <col min="1" max="1" width="18.33203125" style="137" customWidth="1"/>
    <col min="2" max="2" width="13.44140625" style="137" customWidth="1"/>
    <col min="3" max="3" width="22.5546875" style="137" customWidth="1"/>
    <col min="4" max="4" width="25" style="137" customWidth="1"/>
    <col min="5" max="5" width="22.109375" style="137" customWidth="1"/>
    <col min="6" max="6" width="18.109375" style="137" customWidth="1"/>
    <col min="7" max="7" width="27.6640625" style="141" customWidth="1"/>
    <col min="8" max="8" width="44.109375" style="137" customWidth="1"/>
    <col min="9" max="9" width="28" style="137" customWidth="1"/>
    <col min="10" max="10" width="31.6640625" style="150" customWidth="1"/>
    <col min="11" max="11" width="40" style="137" customWidth="1"/>
    <col min="12" max="12" width="13.109375" style="137" customWidth="1"/>
    <col min="13" max="13" width="24.5546875" style="137" customWidth="1"/>
    <col min="14" max="14" width="48.6640625" style="137" customWidth="1"/>
    <col min="15" max="15" width="27.6640625" style="137" customWidth="1"/>
    <col min="16" max="16" width="33.5546875" style="137" customWidth="1"/>
    <col min="17" max="17" width="46.33203125" style="137" customWidth="1"/>
    <col min="18" max="18" width="8.44140625" style="137" customWidth="1"/>
    <col min="19" max="256" width="21.5546875" style="137"/>
    <col min="257" max="257" width="18.33203125" style="137" customWidth="1"/>
    <col min="258" max="258" width="13.44140625" style="137" customWidth="1"/>
    <col min="259" max="259" width="22.5546875" style="137" customWidth="1"/>
    <col min="260" max="260" width="25" style="137" customWidth="1"/>
    <col min="261" max="261" width="22.109375" style="137" customWidth="1"/>
    <col min="262" max="262" width="18.109375" style="137" customWidth="1"/>
    <col min="263" max="263" width="27.6640625" style="137" customWidth="1"/>
    <col min="264" max="264" width="44.109375" style="137" customWidth="1"/>
    <col min="265" max="265" width="28" style="137" customWidth="1"/>
    <col min="266" max="266" width="24.88671875" style="137" customWidth="1"/>
    <col min="267" max="267" width="40" style="137" customWidth="1"/>
    <col min="268" max="268" width="13.109375" style="137" customWidth="1"/>
    <col min="269" max="269" width="24.5546875" style="137" customWidth="1"/>
    <col min="270" max="270" width="48.6640625" style="137" customWidth="1"/>
    <col min="271" max="271" width="27.6640625" style="137" customWidth="1"/>
    <col min="272" max="272" width="33.5546875" style="137" customWidth="1"/>
    <col min="273" max="273" width="46.33203125" style="137" customWidth="1"/>
    <col min="274" max="274" width="8.44140625" style="137" customWidth="1"/>
    <col min="275" max="512" width="21.5546875" style="137"/>
    <col min="513" max="513" width="18.33203125" style="137" customWidth="1"/>
    <col min="514" max="514" width="13.44140625" style="137" customWidth="1"/>
    <col min="515" max="515" width="22.5546875" style="137" customWidth="1"/>
    <col min="516" max="516" width="25" style="137" customWidth="1"/>
    <col min="517" max="517" width="22.109375" style="137" customWidth="1"/>
    <col min="518" max="518" width="18.109375" style="137" customWidth="1"/>
    <col min="519" max="519" width="27.6640625" style="137" customWidth="1"/>
    <col min="520" max="520" width="44.109375" style="137" customWidth="1"/>
    <col min="521" max="521" width="28" style="137" customWidth="1"/>
    <col min="522" max="522" width="24.88671875" style="137" customWidth="1"/>
    <col min="523" max="523" width="40" style="137" customWidth="1"/>
    <col min="524" max="524" width="13.109375" style="137" customWidth="1"/>
    <col min="525" max="525" width="24.5546875" style="137" customWidth="1"/>
    <col min="526" max="526" width="48.6640625" style="137" customWidth="1"/>
    <col min="527" max="527" width="27.6640625" style="137" customWidth="1"/>
    <col min="528" max="528" width="33.5546875" style="137" customWidth="1"/>
    <col min="529" max="529" width="46.33203125" style="137" customWidth="1"/>
    <col min="530" max="530" width="8.44140625" style="137" customWidth="1"/>
    <col min="531" max="768" width="21.5546875" style="137"/>
    <col min="769" max="769" width="18.33203125" style="137" customWidth="1"/>
    <col min="770" max="770" width="13.44140625" style="137" customWidth="1"/>
    <col min="771" max="771" width="22.5546875" style="137" customWidth="1"/>
    <col min="772" max="772" width="25" style="137" customWidth="1"/>
    <col min="773" max="773" width="22.109375" style="137" customWidth="1"/>
    <col min="774" max="774" width="18.109375" style="137" customWidth="1"/>
    <col min="775" max="775" width="27.6640625" style="137" customWidth="1"/>
    <col min="776" max="776" width="44.109375" style="137" customWidth="1"/>
    <col min="777" max="777" width="28" style="137" customWidth="1"/>
    <col min="778" max="778" width="24.88671875" style="137" customWidth="1"/>
    <col min="779" max="779" width="40" style="137" customWidth="1"/>
    <col min="780" max="780" width="13.109375" style="137" customWidth="1"/>
    <col min="781" max="781" width="24.5546875" style="137" customWidth="1"/>
    <col min="782" max="782" width="48.6640625" style="137" customWidth="1"/>
    <col min="783" max="783" width="27.6640625" style="137" customWidth="1"/>
    <col min="784" max="784" width="33.5546875" style="137" customWidth="1"/>
    <col min="785" max="785" width="46.33203125" style="137" customWidth="1"/>
    <col min="786" max="786" width="8.44140625" style="137" customWidth="1"/>
    <col min="787" max="1024" width="21.5546875" style="137"/>
    <col min="1025" max="1025" width="18.33203125" style="137" customWidth="1"/>
    <col min="1026" max="1026" width="13.44140625" style="137" customWidth="1"/>
    <col min="1027" max="1027" width="22.5546875" style="137" customWidth="1"/>
    <col min="1028" max="1028" width="25" style="137" customWidth="1"/>
    <col min="1029" max="1029" width="22.109375" style="137" customWidth="1"/>
    <col min="1030" max="1030" width="18.109375" style="137" customWidth="1"/>
    <col min="1031" max="1031" width="27.6640625" style="137" customWidth="1"/>
    <col min="1032" max="1032" width="44.109375" style="137" customWidth="1"/>
    <col min="1033" max="1033" width="28" style="137" customWidth="1"/>
    <col min="1034" max="1034" width="24.88671875" style="137" customWidth="1"/>
    <col min="1035" max="1035" width="40" style="137" customWidth="1"/>
    <col min="1036" max="1036" width="13.109375" style="137" customWidth="1"/>
    <col min="1037" max="1037" width="24.5546875" style="137" customWidth="1"/>
    <col min="1038" max="1038" width="48.6640625" style="137" customWidth="1"/>
    <col min="1039" max="1039" width="27.6640625" style="137" customWidth="1"/>
    <col min="1040" max="1040" width="33.5546875" style="137" customWidth="1"/>
    <col min="1041" max="1041" width="46.33203125" style="137" customWidth="1"/>
    <col min="1042" max="1042" width="8.44140625" style="137" customWidth="1"/>
    <col min="1043" max="1280" width="21.5546875" style="137"/>
    <col min="1281" max="1281" width="18.33203125" style="137" customWidth="1"/>
    <col min="1282" max="1282" width="13.44140625" style="137" customWidth="1"/>
    <col min="1283" max="1283" width="22.5546875" style="137" customWidth="1"/>
    <col min="1284" max="1284" width="25" style="137" customWidth="1"/>
    <col min="1285" max="1285" width="22.109375" style="137" customWidth="1"/>
    <col min="1286" max="1286" width="18.109375" style="137" customWidth="1"/>
    <col min="1287" max="1287" width="27.6640625" style="137" customWidth="1"/>
    <col min="1288" max="1288" width="44.109375" style="137" customWidth="1"/>
    <col min="1289" max="1289" width="28" style="137" customWidth="1"/>
    <col min="1290" max="1290" width="24.88671875" style="137" customWidth="1"/>
    <col min="1291" max="1291" width="40" style="137" customWidth="1"/>
    <col min="1292" max="1292" width="13.109375" style="137" customWidth="1"/>
    <col min="1293" max="1293" width="24.5546875" style="137" customWidth="1"/>
    <col min="1294" max="1294" width="48.6640625" style="137" customWidth="1"/>
    <col min="1295" max="1295" width="27.6640625" style="137" customWidth="1"/>
    <col min="1296" max="1296" width="33.5546875" style="137" customWidth="1"/>
    <col min="1297" max="1297" width="46.33203125" style="137" customWidth="1"/>
    <col min="1298" max="1298" width="8.44140625" style="137" customWidth="1"/>
    <col min="1299" max="1536" width="21.5546875" style="137"/>
    <col min="1537" max="1537" width="18.33203125" style="137" customWidth="1"/>
    <col min="1538" max="1538" width="13.44140625" style="137" customWidth="1"/>
    <col min="1539" max="1539" width="22.5546875" style="137" customWidth="1"/>
    <col min="1540" max="1540" width="25" style="137" customWidth="1"/>
    <col min="1541" max="1541" width="22.109375" style="137" customWidth="1"/>
    <col min="1542" max="1542" width="18.109375" style="137" customWidth="1"/>
    <col min="1543" max="1543" width="27.6640625" style="137" customWidth="1"/>
    <col min="1544" max="1544" width="44.109375" style="137" customWidth="1"/>
    <col min="1545" max="1545" width="28" style="137" customWidth="1"/>
    <col min="1546" max="1546" width="24.88671875" style="137" customWidth="1"/>
    <col min="1547" max="1547" width="40" style="137" customWidth="1"/>
    <col min="1548" max="1548" width="13.109375" style="137" customWidth="1"/>
    <col min="1549" max="1549" width="24.5546875" style="137" customWidth="1"/>
    <col min="1550" max="1550" width="48.6640625" style="137" customWidth="1"/>
    <col min="1551" max="1551" width="27.6640625" style="137" customWidth="1"/>
    <col min="1552" max="1552" width="33.5546875" style="137" customWidth="1"/>
    <col min="1553" max="1553" width="46.33203125" style="137" customWidth="1"/>
    <col min="1554" max="1554" width="8.44140625" style="137" customWidth="1"/>
    <col min="1555" max="1792" width="21.5546875" style="137"/>
    <col min="1793" max="1793" width="18.33203125" style="137" customWidth="1"/>
    <col min="1794" max="1794" width="13.44140625" style="137" customWidth="1"/>
    <col min="1795" max="1795" width="22.5546875" style="137" customWidth="1"/>
    <col min="1796" max="1796" width="25" style="137" customWidth="1"/>
    <col min="1797" max="1797" width="22.109375" style="137" customWidth="1"/>
    <col min="1798" max="1798" width="18.109375" style="137" customWidth="1"/>
    <col min="1799" max="1799" width="27.6640625" style="137" customWidth="1"/>
    <col min="1800" max="1800" width="44.109375" style="137" customWidth="1"/>
    <col min="1801" max="1801" width="28" style="137" customWidth="1"/>
    <col min="1802" max="1802" width="24.88671875" style="137" customWidth="1"/>
    <col min="1803" max="1803" width="40" style="137" customWidth="1"/>
    <col min="1804" max="1804" width="13.109375" style="137" customWidth="1"/>
    <col min="1805" max="1805" width="24.5546875" style="137" customWidth="1"/>
    <col min="1806" max="1806" width="48.6640625" style="137" customWidth="1"/>
    <col min="1807" max="1807" width="27.6640625" style="137" customWidth="1"/>
    <col min="1808" max="1808" width="33.5546875" style="137" customWidth="1"/>
    <col min="1809" max="1809" width="46.33203125" style="137" customWidth="1"/>
    <col min="1810" max="1810" width="8.44140625" style="137" customWidth="1"/>
    <col min="1811" max="2048" width="21.5546875" style="137"/>
    <col min="2049" max="2049" width="18.33203125" style="137" customWidth="1"/>
    <col min="2050" max="2050" width="13.44140625" style="137" customWidth="1"/>
    <col min="2051" max="2051" width="22.5546875" style="137" customWidth="1"/>
    <col min="2052" max="2052" width="25" style="137" customWidth="1"/>
    <col min="2053" max="2053" width="22.109375" style="137" customWidth="1"/>
    <col min="2054" max="2054" width="18.109375" style="137" customWidth="1"/>
    <col min="2055" max="2055" width="27.6640625" style="137" customWidth="1"/>
    <col min="2056" max="2056" width="44.109375" style="137" customWidth="1"/>
    <col min="2057" max="2057" width="28" style="137" customWidth="1"/>
    <col min="2058" max="2058" width="24.88671875" style="137" customWidth="1"/>
    <col min="2059" max="2059" width="40" style="137" customWidth="1"/>
    <col min="2060" max="2060" width="13.109375" style="137" customWidth="1"/>
    <col min="2061" max="2061" width="24.5546875" style="137" customWidth="1"/>
    <col min="2062" max="2062" width="48.6640625" style="137" customWidth="1"/>
    <col min="2063" max="2063" width="27.6640625" style="137" customWidth="1"/>
    <col min="2064" max="2064" width="33.5546875" style="137" customWidth="1"/>
    <col min="2065" max="2065" width="46.33203125" style="137" customWidth="1"/>
    <col min="2066" max="2066" width="8.44140625" style="137" customWidth="1"/>
    <col min="2067" max="2304" width="21.5546875" style="137"/>
    <col min="2305" max="2305" width="18.33203125" style="137" customWidth="1"/>
    <col min="2306" max="2306" width="13.44140625" style="137" customWidth="1"/>
    <col min="2307" max="2307" width="22.5546875" style="137" customWidth="1"/>
    <col min="2308" max="2308" width="25" style="137" customWidth="1"/>
    <col min="2309" max="2309" width="22.109375" style="137" customWidth="1"/>
    <col min="2310" max="2310" width="18.109375" style="137" customWidth="1"/>
    <col min="2311" max="2311" width="27.6640625" style="137" customWidth="1"/>
    <col min="2312" max="2312" width="44.109375" style="137" customWidth="1"/>
    <col min="2313" max="2313" width="28" style="137" customWidth="1"/>
    <col min="2314" max="2314" width="24.88671875" style="137" customWidth="1"/>
    <col min="2315" max="2315" width="40" style="137" customWidth="1"/>
    <col min="2316" max="2316" width="13.109375" style="137" customWidth="1"/>
    <col min="2317" max="2317" width="24.5546875" style="137" customWidth="1"/>
    <col min="2318" max="2318" width="48.6640625" style="137" customWidth="1"/>
    <col min="2319" max="2319" width="27.6640625" style="137" customWidth="1"/>
    <col min="2320" max="2320" width="33.5546875" style="137" customWidth="1"/>
    <col min="2321" max="2321" width="46.33203125" style="137" customWidth="1"/>
    <col min="2322" max="2322" width="8.44140625" style="137" customWidth="1"/>
    <col min="2323" max="2560" width="21.5546875" style="137"/>
    <col min="2561" max="2561" width="18.33203125" style="137" customWidth="1"/>
    <col min="2562" max="2562" width="13.44140625" style="137" customWidth="1"/>
    <col min="2563" max="2563" width="22.5546875" style="137" customWidth="1"/>
    <col min="2564" max="2564" width="25" style="137" customWidth="1"/>
    <col min="2565" max="2565" width="22.109375" style="137" customWidth="1"/>
    <col min="2566" max="2566" width="18.109375" style="137" customWidth="1"/>
    <col min="2567" max="2567" width="27.6640625" style="137" customWidth="1"/>
    <col min="2568" max="2568" width="44.109375" style="137" customWidth="1"/>
    <col min="2569" max="2569" width="28" style="137" customWidth="1"/>
    <col min="2570" max="2570" width="24.88671875" style="137" customWidth="1"/>
    <col min="2571" max="2571" width="40" style="137" customWidth="1"/>
    <col min="2572" max="2572" width="13.109375" style="137" customWidth="1"/>
    <col min="2573" max="2573" width="24.5546875" style="137" customWidth="1"/>
    <col min="2574" max="2574" width="48.6640625" style="137" customWidth="1"/>
    <col min="2575" max="2575" width="27.6640625" style="137" customWidth="1"/>
    <col min="2576" max="2576" width="33.5546875" style="137" customWidth="1"/>
    <col min="2577" max="2577" width="46.33203125" style="137" customWidth="1"/>
    <col min="2578" max="2578" width="8.44140625" style="137" customWidth="1"/>
    <col min="2579" max="2816" width="21.5546875" style="137"/>
    <col min="2817" max="2817" width="18.33203125" style="137" customWidth="1"/>
    <col min="2818" max="2818" width="13.44140625" style="137" customWidth="1"/>
    <col min="2819" max="2819" width="22.5546875" style="137" customWidth="1"/>
    <col min="2820" max="2820" width="25" style="137" customWidth="1"/>
    <col min="2821" max="2821" width="22.109375" style="137" customWidth="1"/>
    <col min="2822" max="2822" width="18.109375" style="137" customWidth="1"/>
    <col min="2823" max="2823" width="27.6640625" style="137" customWidth="1"/>
    <col min="2824" max="2824" width="44.109375" style="137" customWidth="1"/>
    <col min="2825" max="2825" width="28" style="137" customWidth="1"/>
    <col min="2826" max="2826" width="24.88671875" style="137" customWidth="1"/>
    <col min="2827" max="2827" width="40" style="137" customWidth="1"/>
    <col min="2828" max="2828" width="13.109375" style="137" customWidth="1"/>
    <col min="2829" max="2829" width="24.5546875" style="137" customWidth="1"/>
    <col min="2830" max="2830" width="48.6640625" style="137" customWidth="1"/>
    <col min="2831" max="2831" width="27.6640625" style="137" customWidth="1"/>
    <col min="2832" max="2832" width="33.5546875" style="137" customWidth="1"/>
    <col min="2833" max="2833" width="46.33203125" style="137" customWidth="1"/>
    <col min="2834" max="2834" width="8.44140625" style="137" customWidth="1"/>
    <col min="2835" max="3072" width="21.5546875" style="137"/>
    <col min="3073" max="3073" width="18.33203125" style="137" customWidth="1"/>
    <col min="3074" max="3074" width="13.44140625" style="137" customWidth="1"/>
    <col min="3075" max="3075" width="22.5546875" style="137" customWidth="1"/>
    <col min="3076" max="3076" width="25" style="137" customWidth="1"/>
    <col min="3077" max="3077" width="22.109375" style="137" customWidth="1"/>
    <col min="3078" max="3078" width="18.109375" style="137" customWidth="1"/>
    <col min="3079" max="3079" width="27.6640625" style="137" customWidth="1"/>
    <col min="3080" max="3080" width="44.109375" style="137" customWidth="1"/>
    <col min="3081" max="3081" width="28" style="137" customWidth="1"/>
    <col min="3082" max="3082" width="24.88671875" style="137" customWidth="1"/>
    <col min="3083" max="3083" width="40" style="137" customWidth="1"/>
    <col min="3084" max="3084" width="13.109375" style="137" customWidth="1"/>
    <col min="3085" max="3085" width="24.5546875" style="137" customWidth="1"/>
    <col min="3086" max="3086" width="48.6640625" style="137" customWidth="1"/>
    <col min="3087" max="3087" width="27.6640625" style="137" customWidth="1"/>
    <col min="3088" max="3088" width="33.5546875" style="137" customWidth="1"/>
    <col min="3089" max="3089" width="46.33203125" style="137" customWidth="1"/>
    <col min="3090" max="3090" width="8.44140625" style="137" customWidth="1"/>
    <col min="3091" max="3328" width="21.5546875" style="137"/>
    <col min="3329" max="3329" width="18.33203125" style="137" customWidth="1"/>
    <col min="3330" max="3330" width="13.44140625" style="137" customWidth="1"/>
    <col min="3331" max="3331" width="22.5546875" style="137" customWidth="1"/>
    <col min="3332" max="3332" width="25" style="137" customWidth="1"/>
    <col min="3333" max="3333" width="22.109375" style="137" customWidth="1"/>
    <col min="3334" max="3334" width="18.109375" style="137" customWidth="1"/>
    <col min="3335" max="3335" width="27.6640625" style="137" customWidth="1"/>
    <col min="3336" max="3336" width="44.109375" style="137" customWidth="1"/>
    <col min="3337" max="3337" width="28" style="137" customWidth="1"/>
    <col min="3338" max="3338" width="24.88671875" style="137" customWidth="1"/>
    <col min="3339" max="3339" width="40" style="137" customWidth="1"/>
    <col min="3340" max="3340" width="13.109375" style="137" customWidth="1"/>
    <col min="3341" max="3341" width="24.5546875" style="137" customWidth="1"/>
    <col min="3342" max="3342" width="48.6640625" style="137" customWidth="1"/>
    <col min="3343" max="3343" width="27.6640625" style="137" customWidth="1"/>
    <col min="3344" max="3344" width="33.5546875" style="137" customWidth="1"/>
    <col min="3345" max="3345" width="46.33203125" style="137" customWidth="1"/>
    <col min="3346" max="3346" width="8.44140625" style="137" customWidth="1"/>
    <col min="3347" max="3584" width="21.5546875" style="137"/>
    <col min="3585" max="3585" width="18.33203125" style="137" customWidth="1"/>
    <col min="3586" max="3586" width="13.44140625" style="137" customWidth="1"/>
    <col min="3587" max="3587" width="22.5546875" style="137" customWidth="1"/>
    <col min="3588" max="3588" width="25" style="137" customWidth="1"/>
    <col min="3589" max="3589" width="22.109375" style="137" customWidth="1"/>
    <col min="3590" max="3590" width="18.109375" style="137" customWidth="1"/>
    <col min="3591" max="3591" width="27.6640625" style="137" customWidth="1"/>
    <col min="3592" max="3592" width="44.109375" style="137" customWidth="1"/>
    <col min="3593" max="3593" width="28" style="137" customWidth="1"/>
    <col min="3594" max="3594" width="24.88671875" style="137" customWidth="1"/>
    <col min="3595" max="3595" width="40" style="137" customWidth="1"/>
    <col min="3596" max="3596" width="13.109375" style="137" customWidth="1"/>
    <col min="3597" max="3597" width="24.5546875" style="137" customWidth="1"/>
    <col min="3598" max="3598" width="48.6640625" style="137" customWidth="1"/>
    <col min="3599" max="3599" width="27.6640625" style="137" customWidth="1"/>
    <col min="3600" max="3600" width="33.5546875" style="137" customWidth="1"/>
    <col min="3601" max="3601" width="46.33203125" style="137" customWidth="1"/>
    <col min="3602" max="3602" width="8.44140625" style="137" customWidth="1"/>
    <col min="3603" max="3840" width="21.5546875" style="137"/>
    <col min="3841" max="3841" width="18.33203125" style="137" customWidth="1"/>
    <col min="3842" max="3842" width="13.44140625" style="137" customWidth="1"/>
    <col min="3843" max="3843" width="22.5546875" style="137" customWidth="1"/>
    <col min="3844" max="3844" width="25" style="137" customWidth="1"/>
    <col min="3845" max="3845" width="22.109375" style="137" customWidth="1"/>
    <col min="3846" max="3846" width="18.109375" style="137" customWidth="1"/>
    <col min="3847" max="3847" width="27.6640625" style="137" customWidth="1"/>
    <col min="3848" max="3848" width="44.109375" style="137" customWidth="1"/>
    <col min="3849" max="3849" width="28" style="137" customWidth="1"/>
    <col min="3850" max="3850" width="24.88671875" style="137" customWidth="1"/>
    <col min="3851" max="3851" width="40" style="137" customWidth="1"/>
    <col min="3852" max="3852" width="13.109375" style="137" customWidth="1"/>
    <col min="3853" max="3853" width="24.5546875" style="137" customWidth="1"/>
    <col min="3854" max="3854" width="48.6640625" style="137" customWidth="1"/>
    <col min="3855" max="3855" width="27.6640625" style="137" customWidth="1"/>
    <col min="3856" max="3856" width="33.5546875" style="137" customWidth="1"/>
    <col min="3857" max="3857" width="46.33203125" style="137" customWidth="1"/>
    <col min="3858" max="3858" width="8.44140625" style="137" customWidth="1"/>
    <col min="3859" max="4096" width="21.5546875" style="137"/>
    <col min="4097" max="4097" width="18.33203125" style="137" customWidth="1"/>
    <col min="4098" max="4098" width="13.44140625" style="137" customWidth="1"/>
    <col min="4099" max="4099" width="22.5546875" style="137" customWidth="1"/>
    <col min="4100" max="4100" width="25" style="137" customWidth="1"/>
    <col min="4101" max="4101" width="22.109375" style="137" customWidth="1"/>
    <col min="4102" max="4102" width="18.109375" style="137" customWidth="1"/>
    <col min="4103" max="4103" width="27.6640625" style="137" customWidth="1"/>
    <col min="4104" max="4104" width="44.109375" style="137" customWidth="1"/>
    <col min="4105" max="4105" width="28" style="137" customWidth="1"/>
    <col min="4106" max="4106" width="24.88671875" style="137" customWidth="1"/>
    <col min="4107" max="4107" width="40" style="137" customWidth="1"/>
    <col min="4108" max="4108" width="13.109375" style="137" customWidth="1"/>
    <col min="4109" max="4109" width="24.5546875" style="137" customWidth="1"/>
    <col min="4110" max="4110" width="48.6640625" style="137" customWidth="1"/>
    <col min="4111" max="4111" width="27.6640625" style="137" customWidth="1"/>
    <col min="4112" max="4112" width="33.5546875" style="137" customWidth="1"/>
    <col min="4113" max="4113" width="46.33203125" style="137" customWidth="1"/>
    <col min="4114" max="4114" width="8.44140625" style="137" customWidth="1"/>
    <col min="4115" max="4352" width="21.5546875" style="137"/>
    <col min="4353" max="4353" width="18.33203125" style="137" customWidth="1"/>
    <col min="4354" max="4354" width="13.44140625" style="137" customWidth="1"/>
    <col min="4355" max="4355" width="22.5546875" style="137" customWidth="1"/>
    <col min="4356" max="4356" width="25" style="137" customWidth="1"/>
    <col min="4357" max="4357" width="22.109375" style="137" customWidth="1"/>
    <col min="4358" max="4358" width="18.109375" style="137" customWidth="1"/>
    <col min="4359" max="4359" width="27.6640625" style="137" customWidth="1"/>
    <col min="4360" max="4360" width="44.109375" style="137" customWidth="1"/>
    <col min="4361" max="4361" width="28" style="137" customWidth="1"/>
    <col min="4362" max="4362" width="24.88671875" style="137" customWidth="1"/>
    <col min="4363" max="4363" width="40" style="137" customWidth="1"/>
    <col min="4364" max="4364" width="13.109375" style="137" customWidth="1"/>
    <col min="4365" max="4365" width="24.5546875" style="137" customWidth="1"/>
    <col min="4366" max="4366" width="48.6640625" style="137" customWidth="1"/>
    <col min="4367" max="4367" width="27.6640625" style="137" customWidth="1"/>
    <col min="4368" max="4368" width="33.5546875" style="137" customWidth="1"/>
    <col min="4369" max="4369" width="46.33203125" style="137" customWidth="1"/>
    <col min="4370" max="4370" width="8.44140625" style="137" customWidth="1"/>
    <col min="4371" max="4608" width="21.5546875" style="137"/>
    <col min="4609" max="4609" width="18.33203125" style="137" customWidth="1"/>
    <col min="4610" max="4610" width="13.44140625" style="137" customWidth="1"/>
    <col min="4611" max="4611" width="22.5546875" style="137" customWidth="1"/>
    <col min="4612" max="4612" width="25" style="137" customWidth="1"/>
    <col min="4613" max="4613" width="22.109375" style="137" customWidth="1"/>
    <col min="4614" max="4614" width="18.109375" style="137" customWidth="1"/>
    <col min="4615" max="4615" width="27.6640625" style="137" customWidth="1"/>
    <col min="4616" max="4616" width="44.109375" style="137" customWidth="1"/>
    <col min="4617" max="4617" width="28" style="137" customWidth="1"/>
    <col min="4618" max="4618" width="24.88671875" style="137" customWidth="1"/>
    <col min="4619" max="4619" width="40" style="137" customWidth="1"/>
    <col min="4620" max="4620" width="13.109375" style="137" customWidth="1"/>
    <col min="4621" max="4621" width="24.5546875" style="137" customWidth="1"/>
    <col min="4622" max="4622" width="48.6640625" style="137" customWidth="1"/>
    <col min="4623" max="4623" width="27.6640625" style="137" customWidth="1"/>
    <col min="4624" max="4624" width="33.5546875" style="137" customWidth="1"/>
    <col min="4625" max="4625" width="46.33203125" style="137" customWidth="1"/>
    <col min="4626" max="4626" width="8.44140625" style="137" customWidth="1"/>
    <col min="4627" max="4864" width="21.5546875" style="137"/>
    <col min="4865" max="4865" width="18.33203125" style="137" customWidth="1"/>
    <col min="4866" max="4866" width="13.44140625" style="137" customWidth="1"/>
    <col min="4867" max="4867" width="22.5546875" style="137" customWidth="1"/>
    <col min="4868" max="4868" width="25" style="137" customWidth="1"/>
    <col min="4869" max="4869" width="22.109375" style="137" customWidth="1"/>
    <col min="4870" max="4870" width="18.109375" style="137" customWidth="1"/>
    <col min="4871" max="4871" width="27.6640625" style="137" customWidth="1"/>
    <col min="4872" max="4872" width="44.109375" style="137" customWidth="1"/>
    <col min="4873" max="4873" width="28" style="137" customWidth="1"/>
    <col min="4874" max="4874" width="24.88671875" style="137" customWidth="1"/>
    <col min="4875" max="4875" width="40" style="137" customWidth="1"/>
    <col min="4876" max="4876" width="13.109375" style="137" customWidth="1"/>
    <col min="4877" max="4877" width="24.5546875" style="137" customWidth="1"/>
    <col min="4878" max="4878" width="48.6640625" style="137" customWidth="1"/>
    <col min="4879" max="4879" width="27.6640625" style="137" customWidth="1"/>
    <col min="4880" max="4880" width="33.5546875" style="137" customWidth="1"/>
    <col min="4881" max="4881" width="46.33203125" style="137" customWidth="1"/>
    <col min="4882" max="4882" width="8.44140625" style="137" customWidth="1"/>
    <col min="4883" max="5120" width="21.5546875" style="137"/>
    <col min="5121" max="5121" width="18.33203125" style="137" customWidth="1"/>
    <col min="5122" max="5122" width="13.44140625" style="137" customWidth="1"/>
    <col min="5123" max="5123" width="22.5546875" style="137" customWidth="1"/>
    <col min="5124" max="5124" width="25" style="137" customWidth="1"/>
    <col min="5125" max="5125" width="22.109375" style="137" customWidth="1"/>
    <col min="5126" max="5126" width="18.109375" style="137" customWidth="1"/>
    <col min="5127" max="5127" width="27.6640625" style="137" customWidth="1"/>
    <col min="5128" max="5128" width="44.109375" style="137" customWidth="1"/>
    <col min="5129" max="5129" width="28" style="137" customWidth="1"/>
    <col min="5130" max="5130" width="24.88671875" style="137" customWidth="1"/>
    <col min="5131" max="5131" width="40" style="137" customWidth="1"/>
    <col min="5132" max="5132" width="13.109375" style="137" customWidth="1"/>
    <col min="5133" max="5133" width="24.5546875" style="137" customWidth="1"/>
    <col min="5134" max="5134" width="48.6640625" style="137" customWidth="1"/>
    <col min="5135" max="5135" width="27.6640625" style="137" customWidth="1"/>
    <col min="5136" max="5136" width="33.5546875" style="137" customWidth="1"/>
    <col min="5137" max="5137" width="46.33203125" style="137" customWidth="1"/>
    <col min="5138" max="5138" width="8.44140625" style="137" customWidth="1"/>
    <col min="5139" max="5376" width="21.5546875" style="137"/>
    <col min="5377" max="5377" width="18.33203125" style="137" customWidth="1"/>
    <col min="5378" max="5378" width="13.44140625" style="137" customWidth="1"/>
    <col min="5379" max="5379" width="22.5546875" style="137" customWidth="1"/>
    <col min="5380" max="5380" width="25" style="137" customWidth="1"/>
    <col min="5381" max="5381" width="22.109375" style="137" customWidth="1"/>
    <col min="5382" max="5382" width="18.109375" style="137" customWidth="1"/>
    <col min="5383" max="5383" width="27.6640625" style="137" customWidth="1"/>
    <col min="5384" max="5384" width="44.109375" style="137" customWidth="1"/>
    <col min="5385" max="5385" width="28" style="137" customWidth="1"/>
    <col min="5386" max="5386" width="24.88671875" style="137" customWidth="1"/>
    <col min="5387" max="5387" width="40" style="137" customWidth="1"/>
    <col min="5388" max="5388" width="13.109375" style="137" customWidth="1"/>
    <col min="5389" max="5389" width="24.5546875" style="137" customWidth="1"/>
    <col min="5390" max="5390" width="48.6640625" style="137" customWidth="1"/>
    <col min="5391" max="5391" width="27.6640625" style="137" customWidth="1"/>
    <col min="5392" max="5392" width="33.5546875" style="137" customWidth="1"/>
    <col min="5393" max="5393" width="46.33203125" style="137" customWidth="1"/>
    <col min="5394" max="5394" width="8.44140625" style="137" customWidth="1"/>
    <col min="5395" max="5632" width="21.5546875" style="137"/>
    <col min="5633" max="5633" width="18.33203125" style="137" customWidth="1"/>
    <col min="5634" max="5634" width="13.44140625" style="137" customWidth="1"/>
    <col min="5635" max="5635" width="22.5546875" style="137" customWidth="1"/>
    <col min="5636" max="5636" width="25" style="137" customWidth="1"/>
    <col min="5637" max="5637" width="22.109375" style="137" customWidth="1"/>
    <col min="5638" max="5638" width="18.109375" style="137" customWidth="1"/>
    <col min="5639" max="5639" width="27.6640625" style="137" customWidth="1"/>
    <col min="5640" max="5640" width="44.109375" style="137" customWidth="1"/>
    <col min="5641" max="5641" width="28" style="137" customWidth="1"/>
    <col min="5642" max="5642" width="24.88671875" style="137" customWidth="1"/>
    <col min="5643" max="5643" width="40" style="137" customWidth="1"/>
    <col min="5644" max="5644" width="13.109375" style="137" customWidth="1"/>
    <col min="5645" max="5645" width="24.5546875" style="137" customWidth="1"/>
    <col min="5646" max="5646" width="48.6640625" style="137" customWidth="1"/>
    <col min="5647" max="5647" width="27.6640625" style="137" customWidth="1"/>
    <col min="5648" max="5648" width="33.5546875" style="137" customWidth="1"/>
    <col min="5649" max="5649" width="46.33203125" style="137" customWidth="1"/>
    <col min="5650" max="5650" width="8.44140625" style="137" customWidth="1"/>
    <col min="5651" max="5888" width="21.5546875" style="137"/>
    <col min="5889" max="5889" width="18.33203125" style="137" customWidth="1"/>
    <col min="5890" max="5890" width="13.44140625" style="137" customWidth="1"/>
    <col min="5891" max="5891" width="22.5546875" style="137" customWidth="1"/>
    <col min="5892" max="5892" width="25" style="137" customWidth="1"/>
    <col min="5893" max="5893" width="22.109375" style="137" customWidth="1"/>
    <col min="5894" max="5894" width="18.109375" style="137" customWidth="1"/>
    <col min="5895" max="5895" width="27.6640625" style="137" customWidth="1"/>
    <col min="5896" max="5896" width="44.109375" style="137" customWidth="1"/>
    <col min="5897" max="5897" width="28" style="137" customWidth="1"/>
    <col min="5898" max="5898" width="24.88671875" style="137" customWidth="1"/>
    <col min="5899" max="5899" width="40" style="137" customWidth="1"/>
    <col min="5900" max="5900" width="13.109375" style="137" customWidth="1"/>
    <col min="5901" max="5901" width="24.5546875" style="137" customWidth="1"/>
    <col min="5902" max="5902" width="48.6640625" style="137" customWidth="1"/>
    <col min="5903" max="5903" width="27.6640625" style="137" customWidth="1"/>
    <col min="5904" max="5904" width="33.5546875" style="137" customWidth="1"/>
    <col min="5905" max="5905" width="46.33203125" style="137" customWidth="1"/>
    <col min="5906" max="5906" width="8.44140625" style="137" customWidth="1"/>
    <col min="5907" max="6144" width="21.5546875" style="137"/>
    <col min="6145" max="6145" width="18.33203125" style="137" customWidth="1"/>
    <col min="6146" max="6146" width="13.44140625" style="137" customWidth="1"/>
    <col min="6147" max="6147" width="22.5546875" style="137" customWidth="1"/>
    <col min="6148" max="6148" width="25" style="137" customWidth="1"/>
    <col min="6149" max="6149" width="22.109375" style="137" customWidth="1"/>
    <col min="6150" max="6150" width="18.109375" style="137" customWidth="1"/>
    <col min="6151" max="6151" width="27.6640625" style="137" customWidth="1"/>
    <col min="6152" max="6152" width="44.109375" style="137" customWidth="1"/>
    <col min="6153" max="6153" width="28" style="137" customWidth="1"/>
    <col min="6154" max="6154" width="24.88671875" style="137" customWidth="1"/>
    <col min="6155" max="6155" width="40" style="137" customWidth="1"/>
    <col min="6156" max="6156" width="13.109375" style="137" customWidth="1"/>
    <col min="6157" max="6157" width="24.5546875" style="137" customWidth="1"/>
    <col min="6158" max="6158" width="48.6640625" style="137" customWidth="1"/>
    <col min="6159" max="6159" width="27.6640625" style="137" customWidth="1"/>
    <col min="6160" max="6160" width="33.5546875" style="137" customWidth="1"/>
    <col min="6161" max="6161" width="46.33203125" style="137" customWidth="1"/>
    <col min="6162" max="6162" width="8.44140625" style="137" customWidth="1"/>
    <col min="6163" max="6400" width="21.5546875" style="137"/>
    <col min="6401" max="6401" width="18.33203125" style="137" customWidth="1"/>
    <col min="6402" max="6402" width="13.44140625" style="137" customWidth="1"/>
    <col min="6403" max="6403" width="22.5546875" style="137" customWidth="1"/>
    <col min="6404" max="6404" width="25" style="137" customWidth="1"/>
    <col min="6405" max="6405" width="22.109375" style="137" customWidth="1"/>
    <col min="6406" max="6406" width="18.109375" style="137" customWidth="1"/>
    <col min="6407" max="6407" width="27.6640625" style="137" customWidth="1"/>
    <col min="6408" max="6408" width="44.109375" style="137" customWidth="1"/>
    <col min="6409" max="6409" width="28" style="137" customWidth="1"/>
    <col min="6410" max="6410" width="24.88671875" style="137" customWidth="1"/>
    <col min="6411" max="6411" width="40" style="137" customWidth="1"/>
    <col min="6412" max="6412" width="13.109375" style="137" customWidth="1"/>
    <col min="6413" max="6413" width="24.5546875" style="137" customWidth="1"/>
    <col min="6414" max="6414" width="48.6640625" style="137" customWidth="1"/>
    <col min="6415" max="6415" width="27.6640625" style="137" customWidth="1"/>
    <col min="6416" max="6416" width="33.5546875" style="137" customWidth="1"/>
    <col min="6417" max="6417" width="46.33203125" style="137" customWidth="1"/>
    <col min="6418" max="6418" width="8.44140625" style="137" customWidth="1"/>
    <col min="6419" max="6656" width="21.5546875" style="137"/>
    <col min="6657" max="6657" width="18.33203125" style="137" customWidth="1"/>
    <col min="6658" max="6658" width="13.44140625" style="137" customWidth="1"/>
    <col min="6659" max="6659" width="22.5546875" style="137" customWidth="1"/>
    <col min="6660" max="6660" width="25" style="137" customWidth="1"/>
    <col min="6661" max="6661" width="22.109375" style="137" customWidth="1"/>
    <col min="6662" max="6662" width="18.109375" style="137" customWidth="1"/>
    <col min="6663" max="6663" width="27.6640625" style="137" customWidth="1"/>
    <col min="6664" max="6664" width="44.109375" style="137" customWidth="1"/>
    <col min="6665" max="6665" width="28" style="137" customWidth="1"/>
    <col min="6666" max="6666" width="24.88671875" style="137" customWidth="1"/>
    <col min="6667" max="6667" width="40" style="137" customWidth="1"/>
    <col min="6668" max="6668" width="13.109375" style="137" customWidth="1"/>
    <col min="6669" max="6669" width="24.5546875" style="137" customWidth="1"/>
    <col min="6670" max="6670" width="48.6640625" style="137" customWidth="1"/>
    <col min="6671" max="6671" width="27.6640625" style="137" customWidth="1"/>
    <col min="6672" max="6672" width="33.5546875" style="137" customWidth="1"/>
    <col min="6673" max="6673" width="46.33203125" style="137" customWidth="1"/>
    <col min="6674" max="6674" width="8.44140625" style="137" customWidth="1"/>
    <col min="6675" max="6912" width="21.5546875" style="137"/>
    <col min="6913" max="6913" width="18.33203125" style="137" customWidth="1"/>
    <col min="6914" max="6914" width="13.44140625" style="137" customWidth="1"/>
    <col min="6915" max="6915" width="22.5546875" style="137" customWidth="1"/>
    <col min="6916" max="6916" width="25" style="137" customWidth="1"/>
    <col min="6917" max="6917" width="22.109375" style="137" customWidth="1"/>
    <col min="6918" max="6918" width="18.109375" style="137" customWidth="1"/>
    <col min="6919" max="6919" width="27.6640625" style="137" customWidth="1"/>
    <col min="6920" max="6920" width="44.109375" style="137" customWidth="1"/>
    <col min="6921" max="6921" width="28" style="137" customWidth="1"/>
    <col min="6922" max="6922" width="24.88671875" style="137" customWidth="1"/>
    <col min="6923" max="6923" width="40" style="137" customWidth="1"/>
    <col min="6924" max="6924" width="13.109375" style="137" customWidth="1"/>
    <col min="6925" max="6925" width="24.5546875" style="137" customWidth="1"/>
    <col min="6926" max="6926" width="48.6640625" style="137" customWidth="1"/>
    <col min="6927" max="6927" width="27.6640625" style="137" customWidth="1"/>
    <col min="6928" max="6928" width="33.5546875" style="137" customWidth="1"/>
    <col min="6929" max="6929" width="46.33203125" style="137" customWidth="1"/>
    <col min="6930" max="6930" width="8.44140625" style="137" customWidth="1"/>
    <col min="6931" max="7168" width="21.5546875" style="137"/>
    <col min="7169" max="7169" width="18.33203125" style="137" customWidth="1"/>
    <col min="7170" max="7170" width="13.44140625" style="137" customWidth="1"/>
    <col min="7171" max="7171" width="22.5546875" style="137" customWidth="1"/>
    <col min="7172" max="7172" width="25" style="137" customWidth="1"/>
    <col min="7173" max="7173" width="22.109375" style="137" customWidth="1"/>
    <col min="7174" max="7174" width="18.109375" style="137" customWidth="1"/>
    <col min="7175" max="7175" width="27.6640625" style="137" customWidth="1"/>
    <col min="7176" max="7176" width="44.109375" style="137" customWidth="1"/>
    <col min="7177" max="7177" width="28" style="137" customWidth="1"/>
    <col min="7178" max="7178" width="24.88671875" style="137" customWidth="1"/>
    <col min="7179" max="7179" width="40" style="137" customWidth="1"/>
    <col min="7180" max="7180" width="13.109375" style="137" customWidth="1"/>
    <col min="7181" max="7181" width="24.5546875" style="137" customWidth="1"/>
    <col min="7182" max="7182" width="48.6640625" style="137" customWidth="1"/>
    <col min="7183" max="7183" width="27.6640625" style="137" customWidth="1"/>
    <col min="7184" max="7184" width="33.5546875" style="137" customWidth="1"/>
    <col min="7185" max="7185" width="46.33203125" style="137" customWidth="1"/>
    <col min="7186" max="7186" width="8.44140625" style="137" customWidth="1"/>
    <col min="7187" max="7424" width="21.5546875" style="137"/>
    <col min="7425" max="7425" width="18.33203125" style="137" customWidth="1"/>
    <col min="7426" max="7426" width="13.44140625" style="137" customWidth="1"/>
    <col min="7427" max="7427" width="22.5546875" style="137" customWidth="1"/>
    <col min="7428" max="7428" width="25" style="137" customWidth="1"/>
    <col min="7429" max="7429" width="22.109375" style="137" customWidth="1"/>
    <col min="7430" max="7430" width="18.109375" style="137" customWidth="1"/>
    <col min="7431" max="7431" width="27.6640625" style="137" customWidth="1"/>
    <col min="7432" max="7432" width="44.109375" style="137" customWidth="1"/>
    <col min="7433" max="7433" width="28" style="137" customWidth="1"/>
    <col min="7434" max="7434" width="24.88671875" style="137" customWidth="1"/>
    <col min="7435" max="7435" width="40" style="137" customWidth="1"/>
    <col min="7436" max="7436" width="13.109375" style="137" customWidth="1"/>
    <col min="7437" max="7437" width="24.5546875" style="137" customWidth="1"/>
    <col min="7438" max="7438" width="48.6640625" style="137" customWidth="1"/>
    <col min="7439" max="7439" width="27.6640625" style="137" customWidth="1"/>
    <col min="7440" max="7440" width="33.5546875" style="137" customWidth="1"/>
    <col min="7441" max="7441" width="46.33203125" style="137" customWidth="1"/>
    <col min="7442" max="7442" width="8.44140625" style="137" customWidth="1"/>
    <col min="7443" max="7680" width="21.5546875" style="137"/>
    <col min="7681" max="7681" width="18.33203125" style="137" customWidth="1"/>
    <col min="7682" max="7682" width="13.44140625" style="137" customWidth="1"/>
    <col min="7683" max="7683" width="22.5546875" style="137" customWidth="1"/>
    <col min="7684" max="7684" width="25" style="137" customWidth="1"/>
    <col min="7685" max="7685" width="22.109375" style="137" customWidth="1"/>
    <col min="7686" max="7686" width="18.109375" style="137" customWidth="1"/>
    <col min="7687" max="7687" width="27.6640625" style="137" customWidth="1"/>
    <col min="7688" max="7688" width="44.109375" style="137" customWidth="1"/>
    <col min="7689" max="7689" width="28" style="137" customWidth="1"/>
    <col min="7690" max="7690" width="24.88671875" style="137" customWidth="1"/>
    <col min="7691" max="7691" width="40" style="137" customWidth="1"/>
    <col min="7692" max="7692" width="13.109375" style="137" customWidth="1"/>
    <col min="7693" max="7693" width="24.5546875" style="137" customWidth="1"/>
    <col min="7694" max="7694" width="48.6640625" style="137" customWidth="1"/>
    <col min="7695" max="7695" width="27.6640625" style="137" customWidth="1"/>
    <col min="7696" max="7696" width="33.5546875" style="137" customWidth="1"/>
    <col min="7697" max="7697" width="46.33203125" style="137" customWidth="1"/>
    <col min="7698" max="7698" width="8.44140625" style="137" customWidth="1"/>
    <col min="7699" max="7936" width="21.5546875" style="137"/>
    <col min="7937" max="7937" width="18.33203125" style="137" customWidth="1"/>
    <col min="7938" max="7938" width="13.44140625" style="137" customWidth="1"/>
    <col min="7939" max="7939" width="22.5546875" style="137" customWidth="1"/>
    <col min="7940" max="7940" width="25" style="137" customWidth="1"/>
    <col min="7941" max="7941" width="22.109375" style="137" customWidth="1"/>
    <col min="7942" max="7942" width="18.109375" style="137" customWidth="1"/>
    <col min="7943" max="7943" width="27.6640625" style="137" customWidth="1"/>
    <col min="7944" max="7944" width="44.109375" style="137" customWidth="1"/>
    <col min="7945" max="7945" width="28" style="137" customWidth="1"/>
    <col min="7946" max="7946" width="24.88671875" style="137" customWidth="1"/>
    <col min="7947" max="7947" width="40" style="137" customWidth="1"/>
    <col min="7948" max="7948" width="13.109375" style="137" customWidth="1"/>
    <col min="7949" max="7949" width="24.5546875" style="137" customWidth="1"/>
    <col min="7950" max="7950" width="48.6640625" style="137" customWidth="1"/>
    <col min="7951" max="7951" width="27.6640625" style="137" customWidth="1"/>
    <col min="7952" max="7952" width="33.5546875" style="137" customWidth="1"/>
    <col min="7953" max="7953" width="46.33203125" style="137" customWidth="1"/>
    <col min="7954" max="7954" width="8.44140625" style="137" customWidth="1"/>
    <col min="7955" max="8192" width="21.5546875" style="137"/>
    <col min="8193" max="8193" width="18.33203125" style="137" customWidth="1"/>
    <col min="8194" max="8194" width="13.44140625" style="137" customWidth="1"/>
    <col min="8195" max="8195" width="22.5546875" style="137" customWidth="1"/>
    <col min="8196" max="8196" width="25" style="137" customWidth="1"/>
    <col min="8197" max="8197" width="22.109375" style="137" customWidth="1"/>
    <col min="8198" max="8198" width="18.109375" style="137" customWidth="1"/>
    <col min="8199" max="8199" width="27.6640625" style="137" customWidth="1"/>
    <col min="8200" max="8200" width="44.109375" style="137" customWidth="1"/>
    <col min="8201" max="8201" width="28" style="137" customWidth="1"/>
    <col min="8202" max="8202" width="24.88671875" style="137" customWidth="1"/>
    <col min="8203" max="8203" width="40" style="137" customWidth="1"/>
    <col min="8204" max="8204" width="13.109375" style="137" customWidth="1"/>
    <col min="8205" max="8205" width="24.5546875" style="137" customWidth="1"/>
    <col min="8206" max="8206" width="48.6640625" style="137" customWidth="1"/>
    <col min="8207" max="8207" width="27.6640625" style="137" customWidth="1"/>
    <col min="8208" max="8208" width="33.5546875" style="137" customWidth="1"/>
    <col min="8209" max="8209" width="46.33203125" style="137" customWidth="1"/>
    <col min="8210" max="8210" width="8.44140625" style="137" customWidth="1"/>
    <col min="8211" max="8448" width="21.5546875" style="137"/>
    <col min="8449" max="8449" width="18.33203125" style="137" customWidth="1"/>
    <col min="8450" max="8450" width="13.44140625" style="137" customWidth="1"/>
    <col min="8451" max="8451" width="22.5546875" style="137" customWidth="1"/>
    <col min="8452" max="8452" width="25" style="137" customWidth="1"/>
    <col min="8453" max="8453" width="22.109375" style="137" customWidth="1"/>
    <col min="8454" max="8454" width="18.109375" style="137" customWidth="1"/>
    <col min="8455" max="8455" width="27.6640625" style="137" customWidth="1"/>
    <col min="8456" max="8456" width="44.109375" style="137" customWidth="1"/>
    <col min="8457" max="8457" width="28" style="137" customWidth="1"/>
    <col min="8458" max="8458" width="24.88671875" style="137" customWidth="1"/>
    <col min="8459" max="8459" width="40" style="137" customWidth="1"/>
    <col min="8460" max="8460" width="13.109375" style="137" customWidth="1"/>
    <col min="8461" max="8461" width="24.5546875" style="137" customWidth="1"/>
    <col min="8462" max="8462" width="48.6640625" style="137" customWidth="1"/>
    <col min="8463" max="8463" width="27.6640625" style="137" customWidth="1"/>
    <col min="8464" max="8464" width="33.5546875" style="137" customWidth="1"/>
    <col min="8465" max="8465" width="46.33203125" style="137" customWidth="1"/>
    <col min="8466" max="8466" width="8.44140625" style="137" customWidth="1"/>
    <col min="8467" max="8704" width="21.5546875" style="137"/>
    <col min="8705" max="8705" width="18.33203125" style="137" customWidth="1"/>
    <col min="8706" max="8706" width="13.44140625" style="137" customWidth="1"/>
    <col min="8707" max="8707" width="22.5546875" style="137" customWidth="1"/>
    <col min="8708" max="8708" width="25" style="137" customWidth="1"/>
    <col min="8709" max="8709" width="22.109375" style="137" customWidth="1"/>
    <col min="8710" max="8710" width="18.109375" style="137" customWidth="1"/>
    <col min="8711" max="8711" width="27.6640625" style="137" customWidth="1"/>
    <col min="8712" max="8712" width="44.109375" style="137" customWidth="1"/>
    <col min="8713" max="8713" width="28" style="137" customWidth="1"/>
    <col min="8714" max="8714" width="24.88671875" style="137" customWidth="1"/>
    <col min="8715" max="8715" width="40" style="137" customWidth="1"/>
    <col min="8716" max="8716" width="13.109375" style="137" customWidth="1"/>
    <col min="8717" max="8717" width="24.5546875" style="137" customWidth="1"/>
    <col min="8718" max="8718" width="48.6640625" style="137" customWidth="1"/>
    <col min="8719" max="8719" width="27.6640625" style="137" customWidth="1"/>
    <col min="8720" max="8720" width="33.5546875" style="137" customWidth="1"/>
    <col min="8721" max="8721" width="46.33203125" style="137" customWidth="1"/>
    <col min="8722" max="8722" width="8.44140625" style="137" customWidth="1"/>
    <col min="8723" max="8960" width="21.5546875" style="137"/>
    <col min="8961" max="8961" width="18.33203125" style="137" customWidth="1"/>
    <col min="8962" max="8962" width="13.44140625" style="137" customWidth="1"/>
    <col min="8963" max="8963" width="22.5546875" style="137" customWidth="1"/>
    <col min="8964" max="8964" width="25" style="137" customWidth="1"/>
    <col min="8965" max="8965" width="22.109375" style="137" customWidth="1"/>
    <col min="8966" max="8966" width="18.109375" style="137" customWidth="1"/>
    <col min="8967" max="8967" width="27.6640625" style="137" customWidth="1"/>
    <col min="8968" max="8968" width="44.109375" style="137" customWidth="1"/>
    <col min="8969" max="8969" width="28" style="137" customWidth="1"/>
    <col min="8970" max="8970" width="24.88671875" style="137" customWidth="1"/>
    <col min="8971" max="8971" width="40" style="137" customWidth="1"/>
    <col min="8972" max="8972" width="13.109375" style="137" customWidth="1"/>
    <col min="8973" max="8973" width="24.5546875" style="137" customWidth="1"/>
    <col min="8974" max="8974" width="48.6640625" style="137" customWidth="1"/>
    <col min="8975" max="8975" width="27.6640625" style="137" customWidth="1"/>
    <col min="8976" max="8976" width="33.5546875" style="137" customWidth="1"/>
    <col min="8977" max="8977" width="46.33203125" style="137" customWidth="1"/>
    <col min="8978" max="8978" width="8.44140625" style="137" customWidth="1"/>
    <col min="8979" max="9216" width="21.5546875" style="137"/>
    <col min="9217" max="9217" width="18.33203125" style="137" customWidth="1"/>
    <col min="9218" max="9218" width="13.44140625" style="137" customWidth="1"/>
    <col min="9219" max="9219" width="22.5546875" style="137" customWidth="1"/>
    <col min="9220" max="9220" width="25" style="137" customWidth="1"/>
    <col min="9221" max="9221" width="22.109375" style="137" customWidth="1"/>
    <col min="9222" max="9222" width="18.109375" style="137" customWidth="1"/>
    <col min="9223" max="9223" width="27.6640625" style="137" customWidth="1"/>
    <col min="9224" max="9224" width="44.109375" style="137" customWidth="1"/>
    <col min="9225" max="9225" width="28" style="137" customWidth="1"/>
    <col min="9226" max="9226" width="24.88671875" style="137" customWidth="1"/>
    <col min="9227" max="9227" width="40" style="137" customWidth="1"/>
    <col min="9228" max="9228" width="13.109375" style="137" customWidth="1"/>
    <col min="9229" max="9229" width="24.5546875" style="137" customWidth="1"/>
    <col min="9230" max="9230" width="48.6640625" style="137" customWidth="1"/>
    <col min="9231" max="9231" width="27.6640625" style="137" customWidth="1"/>
    <col min="9232" max="9232" width="33.5546875" style="137" customWidth="1"/>
    <col min="9233" max="9233" width="46.33203125" style="137" customWidth="1"/>
    <col min="9234" max="9234" width="8.44140625" style="137" customWidth="1"/>
    <col min="9235" max="9472" width="21.5546875" style="137"/>
    <col min="9473" max="9473" width="18.33203125" style="137" customWidth="1"/>
    <col min="9474" max="9474" width="13.44140625" style="137" customWidth="1"/>
    <col min="9475" max="9475" width="22.5546875" style="137" customWidth="1"/>
    <col min="9476" max="9476" width="25" style="137" customWidth="1"/>
    <col min="9477" max="9477" width="22.109375" style="137" customWidth="1"/>
    <col min="9478" max="9478" width="18.109375" style="137" customWidth="1"/>
    <col min="9479" max="9479" width="27.6640625" style="137" customWidth="1"/>
    <col min="9480" max="9480" width="44.109375" style="137" customWidth="1"/>
    <col min="9481" max="9481" width="28" style="137" customWidth="1"/>
    <col min="9482" max="9482" width="24.88671875" style="137" customWidth="1"/>
    <col min="9483" max="9483" width="40" style="137" customWidth="1"/>
    <col min="9484" max="9484" width="13.109375" style="137" customWidth="1"/>
    <col min="9485" max="9485" width="24.5546875" style="137" customWidth="1"/>
    <col min="9486" max="9486" width="48.6640625" style="137" customWidth="1"/>
    <col min="9487" max="9487" width="27.6640625" style="137" customWidth="1"/>
    <col min="9488" max="9488" width="33.5546875" style="137" customWidth="1"/>
    <col min="9489" max="9489" width="46.33203125" style="137" customWidth="1"/>
    <col min="9490" max="9490" width="8.44140625" style="137" customWidth="1"/>
    <col min="9491" max="9728" width="21.5546875" style="137"/>
    <col min="9729" max="9729" width="18.33203125" style="137" customWidth="1"/>
    <col min="9730" max="9730" width="13.44140625" style="137" customWidth="1"/>
    <col min="9731" max="9731" width="22.5546875" style="137" customWidth="1"/>
    <col min="9732" max="9732" width="25" style="137" customWidth="1"/>
    <col min="9733" max="9733" width="22.109375" style="137" customWidth="1"/>
    <col min="9734" max="9734" width="18.109375" style="137" customWidth="1"/>
    <col min="9735" max="9735" width="27.6640625" style="137" customWidth="1"/>
    <col min="9736" max="9736" width="44.109375" style="137" customWidth="1"/>
    <col min="9737" max="9737" width="28" style="137" customWidth="1"/>
    <col min="9738" max="9738" width="24.88671875" style="137" customWidth="1"/>
    <col min="9739" max="9739" width="40" style="137" customWidth="1"/>
    <col min="9740" max="9740" width="13.109375" style="137" customWidth="1"/>
    <col min="9741" max="9741" width="24.5546875" style="137" customWidth="1"/>
    <col min="9742" max="9742" width="48.6640625" style="137" customWidth="1"/>
    <col min="9743" max="9743" width="27.6640625" style="137" customWidth="1"/>
    <col min="9744" max="9744" width="33.5546875" style="137" customWidth="1"/>
    <col min="9745" max="9745" width="46.33203125" style="137" customWidth="1"/>
    <col min="9746" max="9746" width="8.44140625" style="137" customWidth="1"/>
    <col min="9747" max="9984" width="21.5546875" style="137"/>
    <col min="9985" max="9985" width="18.33203125" style="137" customWidth="1"/>
    <col min="9986" max="9986" width="13.44140625" style="137" customWidth="1"/>
    <col min="9987" max="9987" width="22.5546875" style="137" customWidth="1"/>
    <col min="9988" max="9988" width="25" style="137" customWidth="1"/>
    <col min="9989" max="9989" width="22.109375" style="137" customWidth="1"/>
    <col min="9990" max="9990" width="18.109375" style="137" customWidth="1"/>
    <col min="9991" max="9991" width="27.6640625" style="137" customWidth="1"/>
    <col min="9992" max="9992" width="44.109375" style="137" customWidth="1"/>
    <col min="9993" max="9993" width="28" style="137" customWidth="1"/>
    <col min="9994" max="9994" width="24.88671875" style="137" customWidth="1"/>
    <col min="9995" max="9995" width="40" style="137" customWidth="1"/>
    <col min="9996" max="9996" width="13.109375" style="137" customWidth="1"/>
    <col min="9997" max="9997" width="24.5546875" style="137" customWidth="1"/>
    <col min="9998" max="9998" width="48.6640625" style="137" customWidth="1"/>
    <col min="9999" max="9999" width="27.6640625" style="137" customWidth="1"/>
    <col min="10000" max="10000" width="33.5546875" style="137" customWidth="1"/>
    <col min="10001" max="10001" width="46.33203125" style="137" customWidth="1"/>
    <col min="10002" max="10002" width="8.44140625" style="137" customWidth="1"/>
    <col min="10003" max="10240" width="21.5546875" style="137"/>
    <col min="10241" max="10241" width="18.33203125" style="137" customWidth="1"/>
    <col min="10242" max="10242" width="13.44140625" style="137" customWidth="1"/>
    <col min="10243" max="10243" width="22.5546875" style="137" customWidth="1"/>
    <col min="10244" max="10244" width="25" style="137" customWidth="1"/>
    <col min="10245" max="10245" width="22.109375" style="137" customWidth="1"/>
    <col min="10246" max="10246" width="18.109375" style="137" customWidth="1"/>
    <col min="10247" max="10247" width="27.6640625" style="137" customWidth="1"/>
    <col min="10248" max="10248" width="44.109375" style="137" customWidth="1"/>
    <col min="10249" max="10249" width="28" style="137" customWidth="1"/>
    <col min="10250" max="10250" width="24.88671875" style="137" customWidth="1"/>
    <col min="10251" max="10251" width="40" style="137" customWidth="1"/>
    <col min="10252" max="10252" width="13.109375" style="137" customWidth="1"/>
    <col min="10253" max="10253" width="24.5546875" style="137" customWidth="1"/>
    <col min="10254" max="10254" width="48.6640625" style="137" customWidth="1"/>
    <col min="10255" max="10255" width="27.6640625" style="137" customWidth="1"/>
    <col min="10256" max="10256" width="33.5546875" style="137" customWidth="1"/>
    <col min="10257" max="10257" width="46.33203125" style="137" customWidth="1"/>
    <col min="10258" max="10258" width="8.44140625" style="137" customWidth="1"/>
    <col min="10259" max="10496" width="21.5546875" style="137"/>
    <col min="10497" max="10497" width="18.33203125" style="137" customWidth="1"/>
    <col min="10498" max="10498" width="13.44140625" style="137" customWidth="1"/>
    <col min="10499" max="10499" width="22.5546875" style="137" customWidth="1"/>
    <col min="10500" max="10500" width="25" style="137" customWidth="1"/>
    <col min="10501" max="10501" width="22.109375" style="137" customWidth="1"/>
    <col min="10502" max="10502" width="18.109375" style="137" customWidth="1"/>
    <col min="10503" max="10503" width="27.6640625" style="137" customWidth="1"/>
    <col min="10504" max="10504" width="44.109375" style="137" customWidth="1"/>
    <col min="10505" max="10505" width="28" style="137" customWidth="1"/>
    <col min="10506" max="10506" width="24.88671875" style="137" customWidth="1"/>
    <col min="10507" max="10507" width="40" style="137" customWidth="1"/>
    <col min="10508" max="10508" width="13.109375" style="137" customWidth="1"/>
    <col min="10509" max="10509" width="24.5546875" style="137" customWidth="1"/>
    <col min="10510" max="10510" width="48.6640625" style="137" customWidth="1"/>
    <col min="10511" max="10511" width="27.6640625" style="137" customWidth="1"/>
    <col min="10512" max="10512" width="33.5546875" style="137" customWidth="1"/>
    <col min="10513" max="10513" width="46.33203125" style="137" customWidth="1"/>
    <col min="10514" max="10514" width="8.44140625" style="137" customWidth="1"/>
    <col min="10515" max="10752" width="21.5546875" style="137"/>
    <col min="10753" max="10753" width="18.33203125" style="137" customWidth="1"/>
    <col min="10754" max="10754" width="13.44140625" style="137" customWidth="1"/>
    <col min="10755" max="10755" width="22.5546875" style="137" customWidth="1"/>
    <col min="10756" max="10756" width="25" style="137" customWidth="1"/>
    <col min="10757" max="10757" width="22.109375" style="137" customWidth="1"/>
    <col min="10758" max="10758" width="18.109375" style="137" customWidth="1"/>
    <col min="10759" max="10759" width="27.6640625" style="137" customWidth="1"/>
    <col min="10760" max="10760" width="44.109375" style="137" customWidth="1"/>
    <col min="10761" max="10761" width="28" style="137" customWidth="1"/>
    <col min="10762" max="10762" width="24.88671875" style="137" customWidth="1"/>
    <col min="10763" max="10763" width="40" style="137" customWidth="1"/>
    <col min="10764" max="10764" width="13.109375" style="137" customWidth="1"/>
    <col min="10765" max="10765" width="24.5546875" style="137" customWidth="1"/>
    <col min="10766" max="10766" width="48.6640625" style="137" customWidth="1"/>
    <col min="10767" max="10767" width="27.6640625" style="137" customWidth="1"/>
    <col min="10768" max="10768" width="33.5546875" style="137" customWidth="1"/>
    <col min="10769" max="10769" width="46.33203125" style="137" customWidth="1"/>
    <col min="10770" max="10770" width="8.44140625" style="137" customWidth="1"/>
    <col min="10771" max="11008" width="21.5546875" style="137"/>
    <col min="11009" max="11009" width="18.33203125" style="137" customWidth="1"/>
    <col min="11010" max="11010" width="13.44140625" style="137" customWidth="1"/>
    <col min="11011" max="11011" width="22.5546875" style="137" customWidth="1"/>
    <col min="11012" max="11012" width="25" style="137" customWidth="1"/>
    <col min="11013" max="11013" width="22.109375" style="137" customWidth="1"/>
    <col min="11014" max="11014" width="18.109375" style="137" customWidth="1"/>
    <col min="11015" max="11015" width="27.6640625" style="137" customWidth="1"/>
    <col min="11016" max="11016" width="44.109375" style="137" customWidth="1"/>
    <col min="11017" max="11017" width="28" style="137" customWidth="1"/>
    <col min="11018" max="11018" width="24.88671875" style="137" customWidth="1"/>
    <col min="11019" max="11019" width="40" style="137" customWidth="1"/>
    <col min="11020" max="11020" width="13.109375" style="137" customWidth="1"/>
    <col min="11021" max="11021" width="24.5546875" style="137" customWidth="1"/>
    <col min="11022" max="11022" width="48.6640625" style="137" customWidth="1"/>
    <col min="11023" max="11023" width="27.6640625" style="137" customWidth="1"/>
    <col min="11024" max="11024" width="33.5546875" style="137" customWidth="1"/>
    <col min="11025" max="11025" width="46.33203125" style="137" customWidth="1"/>
    <col min="11026" max="11026" width="8.44140625" style="137" customWidth="1"/>
    <col min="11027" max="11264" width="21.5546875" style="137"/>
    <col min="11265" max="11265" width="18.33203125" style="137" customWidth="1"/>
    <col min="11266" max="11266" width="13.44140625" style="137" customWidth="1"/>
    <col min="11267" max="11267" width="22.5546875" style="137" customWidth="1"/>
    <col min="11268" max="11268" width="25" style="137" customWidth="1"/>
    <col min="11269" max="11269" width="22.109375" style="137" customWidth="1"/>
    <col min="11270" max="11270" width="18.109375" style="137" customWidth="1"/>
    <col min="11271" max="11271" width="27.6640625" style="137" customWidth="1"/>
    <col min="11272" max="11272" width="44.109375" style="137" customWidth="1"/>
    <col min="11273" max="11273" width="28" style="137" customWidth="1"/>
    <col min="11274" max="11274" width="24.88671875" style="137" customWidth="1"/>
    <col min="11275" max="11275" width="40" style="137" customWidth="1"/>
    <col min="11276" max="11276" width="13.109375" style="137" customWidth="1"/>
    <col min="11277" max="11277" width="24.5546875" style="137" customWidth="1"/>
    <col min="11278" max="11278" width="48.6640625" style="137" customWidth="1"/>
    <col min="11279" max="11279" width="27.6640625" style="137" customWidth="1"/>
    <col min="11280" max="11280" width="33.5546875" style="137" customWidth="1"/>
    <col min="11281" max="11281" width="46.33203125" style="137" customWidth="1"/>
    <col min="11282" max="11282" width="8.44140625" style="137" customWidth="1"/>
    <col min="11283" max="11520" width="21.5546875" style="137"/>
    <col min="11521" max="11521" width="18.33203125" style="137" customWidth="1"/>
    <col min="11522" max="11522" width="13.44140625" style="137" customWidth="1"/>
    <col min="11523" max="11523" width="22.5546875" style="137" customWidth="1"/>
    <col min="11524" max="11524" width="25" style="137" customWidth="1"/>
    <col min="11525" max="11525" width="22.109375" style="137" customWidth="1"/>
    <col min="11526" max="11526" width="18.109375" style="137" customWidth="1"/>
    <col min="11527" max="11527" width="27.6640625" style="137" customWidth="1"/>
    <col min="11528" max="11528" width="44.109375" style="137" customWidth="1"/>
    <col min="11529" max="11529" width="28" style="137" customWidth="1"/>
    <col min="11530" max="11530" width="24.88671875" style="137" customWidth="1"/>
    <col min="11531" max="11531" width="40" style="137" customWidth="1"/>
    <col min="11532" max="11532" width="13.109375" style="137" customWidth="1"/>
    <col min="11533" max="11533" width="24.5546875" style="137" customWidth="1"/>
    <col min="11534" max="11534" width="48.6640625" style="137" customWidth="1"/>
    <col min="11535" max="11535" width="27.6640625" style="137" customWidth="1"/>
    <col min="11536" max="11536" width="33.5546875" style="137" customWidth="1"/>
    <col min="11537" max="11537" width="46.33203125" style="137" customWidth="1"/>
    <col min="11538" max="11538" width="8.44140625" style="137" customWidth="1"/>
    <col min="11539" max="11776" width="21.5546875" style="137"/>
    <col min="11777" max="11777" width="18.33203125" style="137" customWidth="1"/>
    <col min="11778" max="11778" width="13.44140625" style="137" customWidth="1"/>
    <col min="11779" max="11779" width="22.5546875" style="137" customWidth="1"/>
    <col min="11780" max="11780" width="25" style="137" customWidth="1"/>
    <col min="11781" max="11781" width="22.109375" style="137" customWidth="1"/>
    <col min="11782" max="11782" width="18.109375" style="137" customWidth="1"/>
    <col min="11783" max="11783" width="27.6640625" style="137" customWidth="1"/>
    <col min="11784" max="11784" width="44.109375" style="137" customWidth="1"/>
    <col min="11785" max="11785" width="28" style="137" customWidth="1"/>
    <col min="11786" max="11786" width="24.88671875" style="137" customWidth="1"/>
    <col min="11787" max="11787" width="40" style="137" customWidth="1"/>
    <col min="11788" max="11788" width="13.109375" style="137" customWidth="1"/>
    <col min="11789" max="11789" width="24.5546875" style="137" customWidth="1"/>
    <col min="11790" max="11790" width="48.6640625" style="137" customWidth="1"/>
    <col min="11791" max="11791" width="27.6640625" style="137" customWidth="1"/>
    <col min="11792" max="11792" width="33.5546875" style="137" customWidth="1"/>
    <col min="11793" max="11793" width="46.33203125" style="137" customWidth="1"/>
    <col min="11794" max="11794" width="8.44140625" style="137" customWidth="1"/>
    <col min="11795" max="12032" width="21.5546875" style="137"/>
    <col min="12033" max="12033" width="18.33203125" style="137" customWidth="1"/>
    <col min="12034" max="12034" width="13.44140625" style="137" customWidth="1"/>
    <col min="12035" max="12035" width="22.5546875" style="137" customWidth="1"/>
    <col min="12036" max="12036" width="25" style="137" customWidth="1"/>
    <col min="12037" max="12037" width="22.109375" style="137" customWidth="1"/>
    <col min="12038" max="12038" width="18.109375" style="137" customWidth="1"/>
    <col min="12039" max="12039" width="27.6640625" style="137" customWidth="1"/>
    <col min="12040" max="12040" width="44.109375" style="137" customWidth="1"/>
    <col min="12041" max="12041" width="28" style="137" customWidth="1"/>
    <col min="12042" max="12042" width="24.88671875" style="137" customWidth="1"/>
    <col min="12043" max="12043" width="40" style="137" customWidth="1"/>
    <col min="12044" max="12044" width="13.109375" style="137" customWidth="1"/>
    <col min="12045" max="12045" width="24.5546875" style="137" customWidth="1"/>
    <col min="12046" max="12046" width="48.6640625" style="137" customWidth="1"/>
    <col min="12047" max="12047" width="27.6640625" style="137" customWidth="1"/>
    <col min="12048" max="12048" width="33.5546875" style="137" customWidth="1"/>
    <col min="12049" max="12049" width="46.33203125" style="137" customWidth="1"/>
    <col min="12050" max="12050" width="8.44140625" style="137" customWidth="1"/>
    <col min="12051" max="12288" width="21.5546875" style="137"/>
    <col min="12289" max="12289" width="18.33203125" style="137" customWidth="1"/>
    <col min="12290" max="12290" width="13.44140625" style="137" customWidth="1"/>
    <col min="12291" max="12291" width="22.5546875" style="137" customWidth="1"/>
    <col min="12292" max="12292" width="25" style="137" customWidth="1"/>
    <col min="12293" max="12293" width="22.109375" style="137" customWidth="1"/>
    <col min="12294" max="12294" width="18.109375" style="137" customWidth="1"/>
    <col min="12295" max="12295" width="27.6640625" style="137" customWidth="1"/>
    <col min="12296" max="12296" width="44.109375" style="137" customWidth="1"/>
    <col min="12297" max="12297" width="28" style="137" customWidth="1"/>
    <col min="12298" max="12298" width="24.88671875" style="137" customWidth="1"/>
    <col min="12299" max="12299" width="40" style="137" customWidth="1"/>
    <col min="12300" max="12300" width="13.109375" style="137" customWidth="1"/>
    <col min="12301" max="12301" width="24.5546875" style="137" customWidth="1"/>
    <col min="12302" max="12302" width="48.6640625" style="137" customWidth="1"/>
    <col min="12303" max="12303" width="27.6640625" style="137" customWidth="1"/>
    <col min="12304" max="12304" width="33.5546875" style="137" customWidth="1"/>
    <col min="12305" max="12305" width="46.33203125" style="137" customWidth="1"/>
    <col min="12306" max="12306" width="8.44140625" style="137" customWidth="1"/>
    <col min="12307" max="12544" width="21.5546875" style="137"/>
    <col min="12545" max="12545" width="18.33203125" style="137" customWidth="1"/>
    <col min="12546" max="12546" width="13.44140625" style="137" customWidth="1"/>
    <col min="12547" max="12547" width="22.5546875" style="137" customWidth="1"/>
    <col min="12548" max="12548" width="25" style="137" customWidth="1"/>
    <col min="12549" max="12549" width="22.109375" style="137" customWidth="1"/>
    <col min="12550" max="12550" width="18.109375" style="137" customWidth="1"/>
    <col min="12551" max="12551" width="27.6640625" style="137" customWidth="1"/>
    <col min="12552" max="12552" width="44.109375" style="137" customWidth="1"/>
    <col min="12553" max="12553" width="28" style="137" customWidth="1"/>
    <col min="12554" max="12554" width="24.88671875" style="137" customWidth="1"/>
    <col min="12555" max="12555" width="40" style="137" customWidth="1"/>
    <col min="12556" max="12556" width="13.109375" style="137" customWidth="1"/>
    <col min="12557" max="12557" width="24.5546875" style="137" customWidth="1"/>
    <col min="12558" max="12558" width="48.6640625" style="137" customWidth="1"/>
    <col min="12559" max="12559" width="27.6640625" style="137" customWidth="1"/>
    <col min="12560" max="12560" width="33.5546875" style="137" customWidth="1"/>
    <col min="12561" max="12561" width="46.33203125" style="137" customWidth="1"/>
    <col min="12562" max="12562" width="8.44140625" style="137" customWidth="1"/>
    <col min="12563" max="12800" width="21.5546875" style="137"/>
    <col min="12801" max="12801" width="18.33203125" style="137" customWidth="1"/>
    <col min="12802" max="12802" width="13.44140625" style="137" customWidth="1"/>
    <col min="12803" max="12803" width="22.5546875" style="137" customWidth="1"/>
    <col min="12804" max="12804" width="25" style="137" customWidth="1"/>
    <col min="12805" max="12805" width="22.109375" style="137" customWidth="1"/>
    <col min="12806" max="12806" width="18.109375" style="137" customWidth="1"/>
    <col min="12807" max="12807" width="27.6640625" style="137" customWidth="1"/>
    <col min="12808" max="12808" width="44.109375" style="137" customWidth="1"/>
    <col min="12809" max="12809" width="28" style="137" customWidth="1"/>
    <col min="12810" max="12810" width="24.88671875" style="137" customWidth="1"/>
    <col min="12811" max="12811" width="40" style="137" customWidth="1"/>
    <col min="12812" max="12812" width="13.109375" style="137" customWidth="1"/>
    <col min="12813" max="12813" width="24.5546875" style="137" customWidth="1"/>
    <col min="12814" max="12814" width="48.6640625" style="137" customWidth="1"/>
    <col min="12815" max="12815" width="27.6640625" style="137" customWidth="1"/>
    <col min="12816" max="12816" width="33.5546875" style="137" customWidth="1"/>
    <col min="12817" max="12817" width="46.33203125" style="137" customWidth="1"/>
    <col min="12818" max="12818" width="8.44140625" style="137" customWidth="1"/>
    <col min="12819" max="13056" width="21.5546875" style="137"/>
    <col min="13057" max="13057" width="18.33203125" style="137" customWidth="1"/>
    <col min="13058" max="13058" width="13.44140625" style="137" customWidth="1"/>
    <col min="13059" max="13059" width="22.5546875" style="137" customWidth="1"/>
    <col min="13060" max="13060" width="25" style="137" customWidth="1"/>
    <col min="13061" max="13061" width="22.109375" style="137" customWidth="1"/>
    <col min="13062" max="13062" width="18.109375" style="137" customWidth="1"/>
    <col min="13063" max="13063" width="27.6640625" style="137" customWidth="1"/>
    <col min="13064" max="13064" width="44.109375" style="137" customWidth="1"/>
    <col min="13065" max="13065" width="28" style="137" customWidth="1"/>
    <col min="13066" max="13066" width="24.88671875" style="137" customWidth="1"/>
    <col min="13067" max="13067" width="40" style="137" customWidth="1"/>
    <col min="13068" max="13068" width="13.109375" style="137" customWidth="1"/>
    <col min="13069" max="13069" width="24.5546875" style="137" customWidth="1"/>
    <col min="13070" max="13070" width="48.6640625" style="137" customWidth="1"/>
    <col min="13071" max="13071" width="27.6640625" style="137" customWidth="1"/>
    <col min="13072" max="13072" width="33.5546875" style="137" customWidth="1"/>
    <col min="13073" max="13073" width="46.33203125" style="137" customWidth="1"/>
    <col min="13074" max="13074" width="8.44140625" style="137" customWidth="1"/>
    <col min="13075" max="13312" width="21.5546875" style="137"/>
    <col min="13313" max="13313" width="18.33203125" style="137" customWidth="1"/>
    <col min="13314" max="13314" width="13.44140625" style="137" customWidth="1"/>
    <col min="13315" max="13315" width="22.5546875" style="137" customWidth="1"/>
    <col min="13316" max="13316" width="25" style="137" customWidth="1"/>
    <col min="13317" max="13317" width="22.109375" style="137" customWidth="1"/>
    <col min="13318" max="13318" width="18.109375" style="137" customWidth="1"/>
    <col min="13319" max="13319" width="27.6640625" style="137" customWidth="1"/>
    <col min="13320" max="13320" width="44.109375" style="137" customWidth="1"/>
    <col min="13321" max="13321" width="28" style="137" customWidth="1"/>
    <col min="13322" max="13322" width="24.88671875" style="137" customWidth="1"/>
    <col min="13323" max="13323" width="40" style="137" customWidth="1"/>
    <col min="13324" max="13324" width="13.109375" style="137" customWidth="1"/>
    <col min="13325" max="13325" width="24.5546875" style="137" customWidth="1"/>
    <col min="13326" max="13326" width="48.6640625" style="137" customWidth="1"/>
    <col min="13327" max="13327" width="27.6640625" style="137" customWidth="1"/>
    <col min="13328" max="13328" width="33.5546875" style="137" customWidth="1"/>
    <col min="13329" max="13329" width="46.33203125" style="137" customWidth="1"/>
    <col min="13330" max="13330" width="8.44140625" style="137" customWidth="1"/>
    <col min="13331" max="13568" width="21.5546875" style="137"/>
    <col min="13569" max="13569" width="18.33203125" style="137" customWidth="1"/>
    <col min="13570" max="13570" width="13.44140625" style="137" customWidth="1"/>
    <col min="13571" max="13571" width="22.5546875" style="137" customWidth="1"/>
    <col min="13572" max="13572" width="25" style="137" customWidth="1"/>
    <col min="13573" max="13573" width="22.109375" style="137" customWidth="1"/>
    <col min="13574" max="13574" width="18.109375" style="137" customWidth="1"/>
    <col min="13575" max="13575" width="27.6640625" style="137" customWidth="1"/>
    <col min="13576" max="13576" width="44.109375" style="137" customWidth="1"/>
    <col min="13577" max="13577" width="28" style="137" customWidth="1"/>
    <col min="13578" max="13578" width="24.88671875" style="137" customWidth="1"/>
    <col min="13579" max="13579" width="40" style="137" customWidth="1"/>
    <col min="13580" max="13580" width="13.109375" style="137" customWidth="1"/>
    <col min="13581" max="13581" width="24.5546875" style="137" customWidth="1"/>
    <col min="13582" max="13582" width="48.6640625" style="137" customWidth="1"/>
    <col min="13583" max="13583" width="27.6640625" style="137" customWidth="1"/>
    <col min="13584" max="13584" width="33.5546875" style="137" customWidth="1"/>
    <col min="13585" max="13585" width="46.33203125" style="137" customWidth="1"/>
    <col min="13586" max="13586" width="8.44140625" style="137" customWidth="1"/>
    <col min="13587" max="13824" width="21.5546875" style="137"/>
    <col min="13825" max="13825" width="18.33203125" style="137" customWidth="1"/>
    <col min="13826" max="13826" width="13.44140625" style="137" customWidth="1"/>
    <col min="13827" max="13827" width="22.5546875" style="137" customWidth="1"/>
    <col min="13828" max="13828" width="25" style="137" customWidth="1"/>
    <col min="13829" max="13829" width="22.109375" style="137" customWidth="1"/>
    <col min="13830" max="13830" width="18.109375" style="137" customWidth="1"/>
    <col min="13831" max="13831" width="27.6640625" style="137" customWidth="1"/>
    <col min="13832" max="13832" width="44.109375" style="137" customWidth="1"/>
    <col min="13833" max="13833" width="28" style="137" customWidth="1"/>
    <col min="13834" max="13834" width="24.88671875" style="137" customWidth="1"/>
    <col min="13835" max="13835" width="40" style="137" customWidth="1"/>
    <col min="13836" max="13836" width="13.109375" style="137" customWidth="1"/>
    <col min="13837" max="13837" width="24.5546875" style="137" customWidth="1"/>
    <col min="13838" max="13838" width="48.6640625" style="137" customWidth="1"/>
    <col min="13839" max="13839" width="27.6640625" style="137" customWidth="1"/>
    <col min="13840" max="13840" width="33.5546875" style="137" customWidth="1"/>
    <col min="13841" max="13841" width="46.33203125" style="137" customWidth="1"/>
    <col min="13842" max="13842" width="8.44140625" style="137" customWidth="1"/>
    <col min="13843" max="14080" width="21.5546875" style="137"/>
    <col min="14081" max="14081" width="18.33203125" style="137" customWidth="1"/>
    <col min="14082" max="14082" width="13.44140625" style="137" customWidth="1"/>
    <col min="14083" max="14083" width="22.5546875" style="137" customWidth="1"/>
    <col min="14084" max="14084" width="25" style="137" customWidth="1"/>
    <col min="14085" max="14085" width="22.109375" style="137" customWidth="1"/>
    <col min="14086" max="14086" width="18.109375" style="137" customWidth="1"/>
    <col min="14087" max="14087" width="27.6640625" style="137" customWidth="1"/>
    <col min="14088" max="14088" width="44.109375" style="137" customWidth="1"/>
    <col min="14089" max="14089" width="28" style="137" customWidth="1"/>
    <col min="14090" max="14090" width="24.88671875" style="137" customWidth="1"/>
    <col min="14091" max="14091" width="40" style="137" customWidth="1"/>
    <col min="14092" max="14092" width="13.109375" style="137" customWidth="1"/>
    <col min="14093" max="14093" width="24.5546875" style="137" customWidth="1"/>
    <col min="14094" max="14094" width="48.6640625" style="137" customWidth="1"/>
    <col min="14095" max="14095" width="27.6640625" style="137" customWidth="1"/>
    <col min="14096" max="14096" width="33.5546875" style="137" customWidth="1"/>
    <col min="14097" max="14097" width="46.33203125" style="137" customWidth="1"/>
    <col min="14098" max="14098" width="8.44140625" style="137" customWidth="1"/>
    <col min="14099" max="14336" width="21.5546875" style="137"/>
    <col min="14337" max="14337" width="18.33203125" style="137" customWidth="1"/>
    <col min="14338" max="14338" width="13.44140625" style="137" customWidth="1"/>
    <col min="14339" max="14339" width="22.5546875" style="137" customWidth="1"/>
    <col min="14340" max="14340" width="25" style="137" customWidth="1"/>
    <col min="14341" max="14341" width="22.109375" style="137" customWidth="1"/>
    <col min="14342" max="14342" width="18.109375" style="137" customWidth="1"/>
    <col min="14343" max="14343" width="27.6640625" style="137" customWidth="1"/>
    <col min="14344" max="14344" width="44.109375" style="137" customWidth="1"/>
    <col min="14345" max="14345" width="28" style="137" customWidth="1"/>
    <col min="14346" max="14346" width="24.88671875" style="137" customWidth="1"/>
    <col min="14347" max="14347" width="40" style="137" customWidth="1"/>
    <col min="14348" max="14348" width="13.109375" style="137" customWidth="1"/>
    <col min="14349" max="14349" width="24.5546875" style="137" customWidth="1"/>
    <col min="14350" max="14350" width="48.6640625" style="137" customWidth="1"/>
    <col min="14351" max="14351" width="27.6640625" style="137" customWidth="1"/>
    <col min="14352" max="14352" width="33.5546875" style="137" customWidth="1"/>
    <col min="14353" max="14353" width="46.33203125" style="137" customWidth="1"/>
    <col min="14354" max="14354" width="8.44140625" style="137" customWidth="1"/>
    <col min="14355" max="14592" width="21.5546875" style="137"/>
    <col min="14593" max="14593" width="18.33203125" style="137" customWidth="1"/>
    <col min="14594" max="14594" width="13.44140625" style="137" customWidth="1"/>
    <col min="14595" max="14595" width="22.5546875" style="137" customWidth="1"/>
    <col min="14596" max="14596" width="25" style="137" customWidth="1"/>
    <col min="14597" max="14597" width="22.109375" style="137" customWidth="1"/>
    <col min="14598" max="14598" width="18.109375" style="137" customWidth="1"/>
    <col min="14599" max="14599" width="27.6640625" style="137" customWidth="1"/>
    <col min="14600" max="14600" width="44.109375" style="137" customWidth="1"/>
    <col min="14601" max="14601" width="28" style="137" customWidth="1"/>
    <col min="14602" max="14602" width="24.88671875" style="137" customWidth="1"/>
    <col min="14603" max="14603" width="40" style="137" customWidth="1"/>
    <col min="14604" max="14604" width="13.109375" style="137" customWidth="1"/>
    <col min="14605" max="14605" width="24.5546875" style="137" customWidth="1"/>
    <col min="14606" max="14606" width="48.6640625" style="137" customWidth="1"/>
    <col min="14607" max="14607" width="27.6640625" style="137" customWidth="1"/>
    <col min="14608" max="14608" width="33.5546875" style="137" customWidth="1"/>
    <col min="14609" max="14609" width="46.33203125" style="137" customWidth="1"/>
    <col min="14610" max="14610" width="8.44140625" style="137" customWidth="1"/>
    <col min="14611" max="14848" width="21.5546875" style="137"/>
    <col min="14849" max="14849" width="18.33203125" style="137" customWidth="1"/>
    <col min="14850" max="14850" width="13.44140625" style="137" customWidth="1"/>
    <col min="14851" max="14851" width="22.5546875" style="137" customWidth="1"/>
    <col min="14852" max="14852" width="25" style="137" customWidth="1"/>
    <col min="14853" max="14853" width="22.109375" style="137" customWidth="1"/>
    <col min="14854" max="14854" width="18.109375" style="137" customWidth="1"/>
    <col min="14855" max="14855" width="27.6640625" style="137" customWidth="1"/>
    <col min="14856" max="14856" width="44.109375" style="137" customWidth="1"/>
    <col min="14857" max="14857" width="28" style="137" customWidth="1"/>
    <col min="14858" max="14858" width="24.88671875" style="137" customWidth="1"/>
    <col min="14859" max="14859" width="40" style="137" customWidth="1"/>
    <col min="14860" max="14860" width="13.109375" style="137" customWidth="1"/>
    <col min="14861" max="14861" width="24.5546875" style="137" customWidth="1"/>
    <col min="14862" max="14862" width="48.6640625" style="137" customWidth="1"/>
    <col min="14863" max="14863" width="27.6640625" style="137" customWidth="1"/>
    <col min="14864" max="14864" width="33.5546875" style="137" customWidth="1"/>
    <col min="14865" max="14865" width="46.33203125" style="137" customWidth="1"/>
    <col min="14866" max="14866" width="8.44140625" style="137" customWidth="1"/>
    <col min="14867" max="15104" width="21.5546875" style="137"/>
    <col min="15105" max="15105" width="18.33203125" style="137" customWidth="1"/>
    <col min="15106" max="15106" width="13.44140625" style="137" customWidth="1"/>
    <col min="15107" max="15107" width="22.5546875" style="137" customWidth="1"/>
    <col min="15108" max="15108" width="25" style="137" customWidth="1"/>
    <col min="15109" max="15109" width="22.109375" style="137" customWidth="1"/>
    <col min="15110" max="15110" width="18.109375" style="137" customWidth="1"/>
    <col min="15111" max="15111" width="27.6640625" style="137" customWidth="1"/>
    <col min="15112" max="15112" width="44.109375" style="137" customWidth="1"/>
    <col min="15113" max="15113" width="28" style="137" customWidth="1"/>
    <col min="15114" max="15114" width="24.88671875" style="137" customWidth="1"/>
    <col min="15115" max="15115" width="40" style="137" customWidth="1"/>
    <col min="15116" max="15116" width="13.109375" style="137" customWidth="1"/>
    <col min="15117" max="15117" width="24.5546875" style="137" customWidth="1"/>
    <col min="15118" max="15118" width="48.6640625" style="137" customWidth="1"/>
    <col min="15119" max="15119" width="27.6640625" style="137" customWidth="1"/>
    <col min="15120" max="15120" width="33.5546875" style="137" customWidth="1"/>
    <col min="15121" max="15121" width="46.33203125" style="137" customWidth="1"/>
    <col min="15122" max="15122" width="8.44140625" style="137" customWidth="1"/>
    <col min="15123" max="15360" width="21.5546875" style="137"/>
    <col min="15361" max="15361" width="18.33203125" style="137" customWidth="1"/>
    <col min="15362" max="15362" width="13.44140625" style="137" customWidth="1"/>
    <col min="15363" max="15363" width="22.5546875" style="137" customWidth="1"/>
    <col min="15364" max="15364" width="25" style="137" customWidth="1"/>
    <col min="15365" max="15365" width="22.109375" style="137" customWidth="1"/>
    <col min="15366" max="15366" width="18.109375" style="137" customWidth="1"/>
    <col min="15367" max="15367" width="27.6640625" style="137" customWidth="1"/>
    <col min="15368" max="15368" width="44.109375" style="137" customWidth="1"/>
    <col min="15369" max="15369" width="28" style="137" customWidth="1"/>
    <col min="15370" max="15370" width="24.88671875" style="137" customWidth="1"/>
    <col min="15371" max="15371" width="40" style="137" customWidth="1"/>
    <col min="15372" max="15372" width="13.109375" style="137" customWidth="1"/>
    <col min="15373" max="15373" width="24.5546875" style="137" customWidth="1"/>
    <col min="15374" max="15374" width="48.6640625" style="137" customWidth="1"/>
    <col min="15375" max="15375" width="27.6640625" style="137" customWidth="1"/>
    <col min="15376" max="15376" width="33.5546875" style="137" customWidth="1"/>
    <col min="15377" max="15377" width="46.33203125" style="137" customWidth="1"/>
    <col min="15378" max="15378" width="8.44140625" style="137" customWidth="1"/>
    <col min="15379" max="15616" width="21.5546875" style="137"/>
    <col min="15617" max="15617" width="18.33203125" style="137" customWidth="1"/>
    <col min="15618" max="15618" width="13.44140625" style="137" customWidth="1"/>
    <col min="15619" max="15619" width="22.5546875" style="137" customWidth="1"/>
    <col min="15620" max="15620" width="25" style="137" customWidth="1"/>
    <col min="15621" max="15621" width="22.109375" style="137" customWidth="1"/>
    <col min="15622" max="15622" width="18.109375" style="137" customWidth="1"/>
    <col min="15623" max="15623" width="27.6640625" style="137" customWidth="1"/>
    <col min="15624" max="15624" width="44.109375" style="137" customWidth="1"/>
    <col min="15625" max="15625" width="28" style="137" customWidth="1"/>
    <col min="15626" max="15626" width="24.88671875" style="137" customWidth="1"/>
    <col min="15627" max="15627" width="40" style="137" customWidth="1"/>
    <col min="15628" max="15628" width="13.109375" style="137" customWidth="1"/>
    <col min="15629" max="15629" width="24.5546875" style="137" customWidth="1"/>
    <col min="15630" max="15630" width="48.6640625" style="137" customWidth="1"/>
    <col min="15631" max="15631" width="27.6640625" style="137" customWidth="1"/>
    <col min="15632" max="15632" width="33.5546875" style="137" customWidth="1"/>
    <col min="15633" max="15633" width="46.33203125" style="137" customWidth="1"/>
    <col min="15634" max="15634" width="8.44140625" style="137" customWidth="1"/>
    <col min="15635" max="15872" width="21.5546875" style="137"/>
    <col min="15873" max="15873" width="18.33203125" style="137" customWidth="1"/>
    <col min="15874" max="15874" width="13.44140625" style="137" customWidth="1"/>
    <col min="15875" max="15875" width="22.5546875" style="137" customWidth="1"/>
    <col min="15876" max="15876" width="25" style="137" customWidth="1"/>
    <col min="15877" max="15877" width="22.109375" style="137" customWidth="1"/>
    <col min="15878" max="15878" width="18.109375" style="137" customWidth="1"/>
    <col min="15879" max="15879" width="27.6640625" style="137" customWidth="1"/>
    <col min="15880" max="15880" width="44.109375" style="137" customWidth="1"/>
    <col min="15881" max="15881" width="28" style="137" customWidth="1"/>
    <col min="15882" max="15882" width="24.88671875" style="137" customWidth="1"/>
    <col min="15883" max="15883" width="40" style="137" customWidth="1"/>
    <col min="15884" max="15884" width="13.109375" style="137" customWidth="1"/>
    <col min="15885" max="15885" width="24.5546875" style="137" customWidth="1"/>
    <col min="15886" max="15886" width="48.6640625" style="137" customWidth="1"/>
    <col min="15887" max="15887" width="27.6640625" style="137" customWidth="1"/>
    <col min="15888" max="15888" width="33.5546875" style="137" customWidth="1"/>
    <col min="15889" max="15889" width="46.33203125" style="137" customWidth="1"/>
    <col min="15890" max="15890" width="8.44140625" style="137" customWidth="1"/>
    <col min="15891" max="16128" width="21.5546875" style="137"/>
    <col min="16129" max="16129" width="18.33203125" style="137" customWidth="1"/>
    <col min="16130" max="16130" width="13.44140625" style="137" customWidth="1"/>
    <col min="16131" max="16131" width="22.5546875" style="137" customWidth="1"/>
    <col min="16132" max="16132" width="25" style="137" customWidth="1"/>
    <col min="16133" max="16133" width="22.109375" style="137" customWidth="1"/>
    <col min="16134" max="16134" width="18.109375" style="137" customWidth="1"/>
    <col min="16135" max="16135" width="27.6640625" style="137" customWidth="1"/>
    <col min="16136" max="16136" width="44.109375" style="137" customWidth="1"/>
    <col min="16137" max="16137" width="28" style="137" customWidth="1"/>
    <col min="16138" max="16138" width="24.88671875" style="137" customWidth="1"/>
    <col min="16139" max="16139" width="40" style="137" customWidth="1"/>
    <col min="16140" max="16140" width="13.109375" style="137" customWidth="1"/>
    <col min="16141" max="16141" width="24.5546875" style="137" customWidth="1"/>
    <col min="16142" max="16142" width="48.6640625" style="137" customWidth="1"/>
    <col min="16143" max="16143" width="27.6640625" style="137" customWidth="1"/>
    <col min="16144" max="16144" width="33.5546875" style="137" customWidth="1"/>
    <col min="16145" max="16145" width="46.33203125" style="137" customWidth="1"/>
    <col min="16146" max="16146" width="8.44140625" style="137" customWidth="1"/>
    <col min="16147" max="16384" width="21.5546875" style="137"/>
  </cols>
  <sheetData>
    <row r="1" spans="1:251" s="130" customFormat="1" x14ac:dyDescent="0.3">
      <c r="A1" s="127" t="s">
        <v>417</v>
      </c>
      <c r="B1" s="127" t="s">
        <v>0</v>
      </c>
      <c r="C1" s="127" t="s">
        <v>419</v>
      </c>
      <c r="D1" s="127" t="s">
        <v>1687</v>
      </c>
      <c r="E1" s="127" t="s">
        <v>1688</v>
      </c>
      <c r="F1" s="127" t="s">
        <v>422</v>
      </c>
      <c r="G1" s="128" t="s">
        <v>423</v>
      </c>
      <c r="H1" s="127" t="s">
        <v>424</v>
      </c>
      <c r="I1" s="127" t="s">
        <v>428</v>
      </c>
      <c r="J1" s="129" t="s">
        <v>1689</v>
      </c>
      <c r="K1" s="127" t="s">
        <v>429</v>
      </c>
      <c r="L1" s="127" t="s">
        <v>430</v>
      </c>
      <c r="M1" s="127" t="s">
        <v>431</v>
      </c>
      <c r="N1" s="127" t="s">
        <v>432</v>
      </c>
      <c r="O1" s="127" t="s">
        <v>433</v>
      </c>
      <c r="P1" s="127" t="s">
        <v>434</v>
      </c>
      <c r="Q1" s="127" t="s">
        <v>1</v>
      </c>
    </row>
    <row r="2" spans="1:251" s="132" customFormat="1" x14ac:dyDescent="0.25">
      <c r="A2" s="131" t="s">
        <v>917</v>
      </c>
      <c r="B2" s="131" t="s">
        <v>437</v>
      </c>
      <c r="C2" s="131" t="s">
        <v>24</v>
      </c>
      <c r="D2" s="131" t="s">
        <v>693</v>
      </c>
      <c r="E2" s="131" t="s">
        <v>693</v>
      </c>
      <c r="F2" s="132" t="s">
        <v>918</v>
      </c>
      <c r="G2" s="59" t="s">
        <v>440</v>
      </c>
      <c r="H2" s="131" t="s">
        <v>2</v>
      </c>
      <c r="I2" s="131" t="s">
        <v>920</v>
      </c>
      <c r="J2" s="133">
        <v>42859</v>
      </c>
      <c r="K2" s="131" t="s">
        <v>1690</v>
      </c>
      <c r="L2" s="131" t="s">
        <v>492</v>
      </c>
      <c r="M2" s="131" t="s">
        <v>493</v>
      </c>
      <c r="N2" s="131" t="s">
        <v>922</v>
      </c>
      <c r="O2" s="131" t="s">
        <v>454</v>
      </c>
      <c r="P2" s="131" t="s">
        <v>14</v>
      </c>
      <c r="Q2" s="131" t="s">
        <v>18</v>
      </c>
    </row>
    <row r="3" spans="1:251" s="132" customFormat="1" x14ac:dyDescent="0.25">
      <c r="A3" s="131" t="s">
        <v>923</v>
      </c>
      <c r="B3" s="131" t="s">
        <v>437</v>
      </c>
      <c r="C3" s="131" t="s">
        <v>24</v>
      </c>
      <c r="D3" s="131" t="s">
        <v>924</v>
      </c>
      <c r="E3" s="131" t="s">
        <v>924</v>
      </c>
      <c r="F3" s="132" t="s">
        <v>918</v>
      </c>
      <c r="G3" s="59" t="s">
        <v>1691</v>
      </c>
      <c r="H3" s="131" t="s">
        <v>925</v>
      </c>
      <c r="I3" s="131" t="s">
        <v>920</v>
      </c>
      <c r="J3" s="133">
        <v>42859</v>
      </c>
      <c r="K3" s="131" t="s">
        <v>1690</v>
      </c>
      <c r="L3" s="131" t="s">
        <v>492</v>
      </c>
      <c r="M3" s="131" t="s">
        <v>927</v>
      </c>
      <c r="N3" s="131" t="s">
        <v>928</v>
      </c>
      <c r="O3" s="131" t="s">
        <v>454</v>
      </c>
      <c r="P3" s="131" t="s">
        <v>14</v>
      </c>
      <c r="Q3" s="131" t="s">
        <v>929</v>
      </c>
    </row>
    <row r="4" spans="1:251" s="132" customFormat="1" x14ac:dyDescent="0.25">
      <c r="A4" s="131" t="s">
        <v>930</v>
      </c>
      <c r="B4" s="131" t="s">
        <v>437</v>
      </c>
      <c r="C4" s="131" t="s">
        <v>24</v>
      </c>
      <c r="D4" s="131" t="s">
        <v>931</v>
      </c>
      <c r="E4" s="131" t="s">
        <v>931</v>
      </c>
      <c r="F4" s="132" t="s">
        <v>932</v>
      </c>
      <c r="G4" s="59" t="s">
        <v>1691</v>
      </c>
      <c r="H4" s="131" t="s">
        <v>933</v>
      </c>
      <c r="I4" s="131" t="s">
        <v>920</v>
      </c>
      <c r="J4" s="133">
        <v>42859</v>
      </c>
      <c r="K4" s="131" t="s">
        <v>1690</v>
      </c>
      <c r="L4" s="131" t="s">
        <v>444</v>
      </c>
      <c r="M4" s="131" t="s">
        <v>934</v>
      </c>
      <c r="N4" s="131" t="s">
        <v>935</v>
      </c>
      <c r="O4" s="131" t="s">
        <v>454</v>
      </c>
      <c r="P4" s="131" t="s">
        <v>15</v>
      </c>
      <c r="Q4" s="131" t="s">
        <v>936</v>
      </c>
    </row>
    <row r="5" spans="1:251" s="132" customFormat="1" x14ac:dyDescent="0.25">
      <c r="A5" s="131" t="s">
        <v>937</v>
      </c>
      <c r="B5" s="131" t="s">
        <v>437</v>
      </c>
      <c r="C5" s="131" t="s">
        <v>24</v>
      </c>
      <c r="D5" s="131" t="s">
        <v>787</v>
      </c>
      <c r="E5" s="131" t="s">
        <v>938</v>
      </c>
      <c r="F5" s="132" t="s">
        <v>439</v>
      </c>
      <c r="G5" s="59" t="s">
        <v>440</v>
      </c>
      <c r="H5" s="131" t="s">
        <v>3</v>
      </c>
      <c r="I5" s="131" t="s">
        <v>920</v>
      </c>
      <c r="J5" s="133">
        <v>42859</v>
      </c>
      <c r="K5" s="131" t="s">
        <v>1690</v>
      </c>
      <c r="L5" s="131" t="s">
        <v>444</v>
      </c>
      <c r="M5" s="131" t="s">
        <v>452</v>
      </c>
      <c r="N5" s="131" t="s">
        <v>939</v>
      </c>
      <c r="O5" s="131" t="s">
        <v>454</v>
      </c>
      <c r="P5" s="131" t="s">
        <v>15</v>
      </c>
      <c r="Q5" s="131" t="s">
        <v>19</v>
      </c>
    </row>
    <row r="6" spans="1:251" s="132" customFormat="1" x14ac:dyDescent="0.25">
      <c r="A6" s="131" t="s">
        <v>940</v>
      </c>
      <c r="B6" s="131" t="s">
        <v>437</v>
      </c>
      <c r="C6" s="131" t="s">
        <v>24</v>
      </c>
      <c r="D6" s="131" t="s">
        <v>941</v>
      </c>
      <c r="E6" s="131" t="s">
        <v>941</v>
      </c>
      <c r="F6" s="132" t="s">
        <v>932</v>
      </c>
      <c r="G6" s="59" t="s">
        <v>1691</v>
      </c>
      <c r="H6" s="131" t="s">
        <v>942</v>
      </c>
      <c r="I6" s="131" t="s">
        <v>920</v>
      </c>
      <c r="J6" s="133">
        <v>42859</v>
      </c>
      <c r="K6" s="131" t="s">
        <v>1690</v>
      </c>
      <c r="L6" s="131" t="s">
        <v>492</v>
      </c>
      <c r="M6" s="131" t="s">
        <v>493</v>
      </c>
      <c r="N6" s="131" t="s">
        <v>943</v>
      </c>
      <c r="O6" s="131" t="s">
        <v>454</v>
      </c>
      <c r="P6" s="131" t="s">
        <v>197</v>
      </c>
      <c r="Q6" s="131" t="s">
        <v>20</v>
      </c>
    </row>
    <row r="7" spans="1:251" x14ac:dyDescent="0.25">
      <c r="A7" s="134">
        <v>6032486</v>
      </c>
      <c r="B7" s="131" t="s">
        <v>1692</v>
      </c>
      <c r="C7" s="131" t="s">
        <v>24</v>
      </c>
      <c r="D7" s="131" t="s">
        <v>1692</v>
      </c>
      <c r="E7" s="131" t="s">
        <v>1692</v>
      </c>
      <c r="F7" s="132" t="s">
        <v>439</v>
      </c>
      <c r="G7" s="59" t="s">
        <v>1691</v>
      </c>
      <c r="H7" s="131" t="s">
        <v>4</v>
      </c>
      <c r="I7" s="131" t="s">
        <v>920</v>
      </c>
      <c r="J7" s="133">
        <v>42859</v>
      </c>
      <c r="K7" s="131" t="s">
        <v>1690</v>
      </c>
      <c r="L7" s="131" t="s">
        <v>444</v>
      </c>
      <c r="M7" s="131" t="s">
        <v>12</v>
      </c>
      <c r="N7" s="135" t="s">
        <v>946</v>
      </c>
      <c r="O7" s="131" t="s">
        <v>454</v>
      </c>
      <c r="P7" s="131"/>
      <c r="Q7" s="131"/>
      <c r="R7" s="136">
        <v>0.35416666666666669</v>
      </c>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2"/>
      <c r="EG7" s="132"/>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2"/>
      <c r="FZ7" s="132"/>
      <c r="GA7" s="132"/>
      <c r="GB7" s="132"/>
      <c r="GC7" s="132"/>
      <c r="GD7" s="132"/>
      <c r="GE7" s="132"/>
      <c r="GF7" s="132"/>
      <c r="GG7" s="132"/>
      <c r="GH7" s="132"/>
      <c r="GI7" s="132"/>
      <c r="GJ7" s="132"/>
      <c r="GK7" s="132"/>
      <c r="GL7" s="132"/>
      <c r="GM7" s="132"/>
      <c r="GN7" s="132"/>
      <c r="GO7" s="132"/>
      <c r="GP7" s="132"/>
      <c r="GQ7" s="132"/>
      <c r="GR7" s="132"/>
      <c r="GS7" s="132"/>
      <c r="GT7" s="132"/>
      <c r="GU7" s="132"/>
      <c r="GV7" s="132"/>
      <c r="GW7" s="132"/>
      <c r="GX7" s="132"/>
      <c r="GY7" s="132"/>
      <c r="GZ7" s="132"/>
      <c r="HA7" s="132"/>
      <c r="HB7" s="132"/>
      <c r="HC7" s="132"/>
      <c r="HD7" s="132"/>
      <c r="HE7" s="132"/>
      <c r="HF7" s="132"/>
      <c r="HG7" s="132"/>
      <c r="HH7" s="132"/>
      <c r="HI7" s="132"/>
      <c r="HJ7" s="132"/>
      <c r="HK7" s="132"/>
      <c r="HL7" s="132"/>
      <c r="HM7" s="132"/>
      <c r="HN7" s="132"/>
      <c r="HO7" s="132"/>
      <c r="HP7" s="132"/>
      <c r="HQ7" s="132"/>
      <c r="HR7" s="132"/>
      <c r="HS7" s="132"/>
      <c r="HT7" s="132"/>
      <c r="HU7" s="132"/>
      <c r="HV7" s="132"/>
      <c r="HW7" s="132"/>
      <c r="HX7" s="132"/>
      <c r="HY7" s="132"/>
      <c r="HZ7" s="132"/>
      <c r="IA7" s="132"/>
      <c r="IB7" s="132"/>
      <c r="IC7" s="132"/>
      <c r="ID7" s="132"/>
      <c r="IE7" s="132"/>
      <c r="IF7" s="132"/>
      <c r="IG7" s="132"/>
      <c r="IH7" s="132"/>
      <c r="II7" s="132"/>
      <c r="IJ7" s="132"/>
      <c r="IK7" s="132"/>
      <c r="IL7" s="132"/>
      <c r="IM7" s="132"/>
      <c r="IN7" s="132"/>
      <c r="IO7" s="132"/>
      <c r="IP7" s="132"/>
      <c r="IQ7" s="132"/>
    </row>
    <row r="8" spans="1:251" s="132" customFormat="1" x14ac:dyDescent="0.25">
      <c r="A8" s="131" t="s">
        <v>947</v>
      </c>
      <c r="B8" s="131" t="s">
        <v>437</v>
      </c>
      <c r="C8" s="131" t="s">
        <v>24</v>
      </c>
      <c r="D8" s="131" t="s">
        <v>948</v>
      </c>
      <c r="E8" s="131" t="s">
        <v>948</v>
      </c>
      <c r="F8" s="132" t="s">
        <v>439</v>
      </c>
      <c r="G8" s="59" t="s">
        <v>440</v>
      </c>
      <c r="H8" s="131" t="s">
        <v>5</v>
      </c>
      <c r="I8" s="131" t="s">
        <v>920</v>
      </c>
      <c r="J8" s="133">
        <v>42859</v>
      </c>
      <c r="K8" s="131" t="s">
        <v>1690</v>
      </c>
      <c r="L8" s="131" t="s">
        <v>492</v>
      </c>
      <c r="M8" s="131" t="s">
        <v>493</v>
      </c>
      <c r="N8" s="131" t="s">
        <v>949</v>
      </c>
      <c r="O8" s="131" t="s">
        <v>454</v>
      </c>
      <c r="P8" s="131" t="s">
        <v>14</v>
      </c>
      <c r="Q8" s="131" t="s">
        <v>18</v>
      </c>
      <c r="R8" s="132" t="s">
        <v>1693</v>
      </c>
    </row>
    <row r="9" spans="1:251" s="132" customFormat="1" x14ac:dyDescent="0.25">
      <c r="A9" s="131" t="s">
        <v>950</v>
      </c>
      <c r="B9" s="131" t="s">
        <v>437</v>
      </c>
      <c r="C9" s="131" t="s">
        <v>24</v>
      </c>
      <c r="D9" s="131" t="s">
        <v>461</v>
      </c>
      <c r="E9" s="131" t="s">
        <v>461</v>
      </c>
      <c r="F9" s="132" t="s">
        <v>932</v>
      </c>
      <c r="G9" s="59" t="s">
        <v>1691</v>
      </c>
      <c r="H9" s="131" t="s">
        <v>951</v>
      </c>
      <c r="I9" s="131" t="s">
        <v>920</v>
      </c>
      <c r="J9" s="133">
        <v>42859</v>
      </c>
      <c r="K9" s="131" t="s">
        <v>1690</v>
      </c>
      <c r="L9" s="131" t="s">
        <v>492</v>
      </c>
      <c r="M9" s="131" t="s">
        <v>927</v>
      </c>
      <c r="N9" s="131" t="s">
        <v>952</v>
      </c>
      <c r="O9" s="131" t="s">
        <v>454</v>
      </c>
      <c r="P9" s="131" t="s">
        <v>197</v>
      </c>
      <c r="Q9" s="131" t="s">
        <v>953</v>
      </c>
    </row>
    <row r="10" spans="1:251" s="132" customFormat="1" x14ac:dyDescent="0.25">
      <c r="A10" s="131" t="s">
        <v>954</v>
      </c>
      <c r="B10" s="131" t="s">
        <v>437</v>
      </c>
      <c r="C10" s="131" t="s">
        <v>24</v>
      </c>
      <c r="D10" s="131" t="s">
        <v>792</v>
      </c>
      <c r="E10" s="131" t="s">
        <v>955</v>
      </c>
      <c r="F10" s="132" t="s">
        <v>932</v>
      </c>
      <c r="G10" s="59" t="s">
        <v>1691</v>
      </c>
      <c r="H10" s="131" t="s">
        <v>956</v>
      </c>
      <c r="I10" s="131" t="s">
        <v>920</v>
      </c>
      <c r="J10" s="133">
        <v>42859</v>
      </c>
      <c r="K10" s="131" t="s">
        <v>1690</v>
      </c>
      <c r="L10" s="131" t="s">
        <v>492</v>
      </c>
      <c r="M10" s="131" t="s">
        <v>493</v>
      </c>
      <c r="N10" s="131" t="s">
        <v>957</v>
      </c>
      <c r="O10" s="131" t="s">
        <v>454</v>
      </c>
      <c r="P10" s="131" t="s">
        <v>197</v>
      </c>
      <c r="Q10" s="131" t="s">
        <v>20</v>
      </c>
    </row>
    <row r="11" spans="1:251" s="132" customFormat="1" x14ac:dyDescent="0.25">
      <c r="A11" s="131" t="s">
        <v>958</v>
      </c>
      <c r="B11" s="131" t="s">
        <v>437</v>
      </c>
      <c r="C11" s="131" t="s">
        <v>25</v>
      </c>
      <c r="D11" s="131" t="s">
        <v>959</v>
      </c>
      <c r="E11" s="131" t="s">
        <v>826</v>
      </c>
      <c r="F11" s="132" t="s">
        <v>788</v>
      </c>
      <c r="G11" s="59" t="s">
        <v>1691</v>
      </c>
      <c r="H11" s="131" t="s">
        <v>960</v>
      </c>
      <c r="I11" s="131" t="s">
        <v>920</v>
      </c>
      <c r="J11" s="133">
        <v>42859</v>
      </c>
      <c r="K11" s="131" t="s">
        <v>1690</v>
      </c>
      <c r="L11" s="131" t="s">
        <v>444</v>
      </c>
      <c r="M11" s="131" t="s">
        <v>961</v>
      </c>
      <c r="N11" s="131" t="s">
        <v>962</v>
      </c>
      <c r="O11" s="131" t="s">
        <v>454</v>
      </c>
      <c r="P11" s="131" t="s">
        <v>16</v>
      </c>
      <c r="Q11" s="131" t="s">
        <v>963</v>
      </c>
    </row>
    <row r="12" spans="1:251" s="132" customFormat="1" x14ac:dyDescent="0.25">
      <c r="A12" s="138" t="s">
        <v>964</v>
      </c>
      <c r="B12" s="131" t="s">
        <v>437</v>
      </c>
      <c r="C12" s="131" t="s">
        <v>24</v>
      </c>
      <c r="D12" s="131" t="s">
        <v>461</v>
      </c>
      <c r="E12" s="131" t="s">
        <v>965</v>
      </c>
      <c r="F12" s="132" t="s">
        <v>439</v>
      </c>
      <c r="G12" s="59" t="s">
        <v>440</v>
      </c>
      <c r="H12" s="138" t="s">
        <v>6</v>
      </c>
      <c r="I12" s="138" t="s">
        <v>920</v>
      </c>
      <c r="J12" s="133">
        <v>42859</v>
      </c>
      <c r="K12" s="131" t="s">
        <v>1690</v>
      </c>
      <c r="L12" s="131" t="s">
        <v>492</v>
      </c>
      <c r="M12" s="138" t="s">
        <v>493</v>
      </c>
      <c r="N12" s="138" t="s">
        <v>966</v>
      </c>
      <c r="O12" s="131" t="s">
        <v>454</v>
      </c>
      <c r="P12" s="131" t="s">
        <v>17</v>
      </c>
      <c r="Q12" s="138" t="s">
        <v>20</v>
      </c>
    </row>
    <row r="13" spans="1:251" s="132" customFormat="1" x14ac:dyDescent="0.25">
      <c r="A13" s="139">
        <v>8008825</v>
      </c>
      <c r="B13" s="131" t="s">
        <v>1692</v>
      </c>
      <c r="C13" s="131" t="s">
        <v>24</v>
      </c>
      <c r="D13" s="131" t="s">
        <v>1692</v>
      </c>
      <c r="E13" s="131" t="s">
        <v>1692</v>
      </c>
      <c r="F13" s="132" t="s">
        <v>439</v>
      </c>
      <c r="G13" s="59" t="s">
        <v>1691</v>
      </c>
      <c r="H13" s="131" t="s">
        <v>7</v>
      </c>
      <c r="I13" s="131" t="s">
        <v>920</v>
      </c>
      <c r="J13" s="133">
        <v>42859</v>
      </c>
      <c r="K13" s="131" t="s">
        <v>1690</v>
      </c>
      <c r="L13" s="131" t="s">
        <v>444</v>
      </c>
      <c r="M13" s="131" t="s">
        <v>13</v>
      </c>
      <c r="N13" s="135" t="s">
        <v>967</v>
      </c>
      <c r="O13" s="131" t="s">
        <v>454</v>
      </c>
      <c r="P13" s="131" t="s">
        <v>15</v>
      </c>
      <c r="Q13" s="135"/>
    </row>
    <row r="14" spans="1:251" s="132" customFormat="1" x14ac:dyDescent="0.25">
      <c r="A14" s="131" t="s">
        <v>968</v>
      </c>
      <c r="B14" s="131" t="s">
        <v>437</v>
      </c>
      <c r="C14" s="131" t="s">
        <v>24</v>
      </c>
      <c r="D14" s="131" t="s">
        <v>969</v>
      </c>
      <c r="E14" s="131" t="s">
        <v>969</v>
      </c>
      <c r="F14" s="132" t="s">
        <v>439</v>
      </c>
      <c r="G14" s="59" t="s">
        <v>440</v>
      </c>
      <c r="H14" s="131" t="s">
        <v>970</v>
      </c>
      <c r="I14" s="131" t="s">
        <v>920</v>
      </c>
      <c r="J14" s="133">
        <v>42859</v>
      </c>
      <c r="K14" s="131" t="s">
        <v>1690</v>
      </c>
      <c r="L14" s="131" t="s">
        <v>444</v>
      </c>
      <c r="M14" s="131" t="s">
        <v>452</v>
      </c>
      <c r="N14" s="131" t="s">
        <v>971</v>
      </c>
      <c r="O14" s="131" t="s">
        <v>454</v>
      </c>
      <c r="P14" s="131" t="s">
        <v>197</v>
      </c>
      <c r="Q14" s="131" t="s">
        <v>972</v>
      </c>
    </row>
    <row r="15" spans="1:251" s="132" customFormat="1" x14ac:dyDescent="0.25">
      <c r="A15" s="138" t="s">
        <v>973</v>
      </c>
      <c r="B15" s="131" t="s">
        <v>437</v>
      </c>
      <c r="C15" s="131" t="s">
        <v>24</v>
      </c>
      <c r="D15" s="131" t="s">
        <v>974</v>
      </c>
      <c r="E15" s="131" t="s">
        <v>975</v>
      </c>
      <c r="F15" s="132" t="s">
        <v>932</v>
      </c>
      <c r="G15" s="59" t="s">
        <v>1691</v>
      </c>
      <c r="H15" s="138" t="s">
        <v>976</v>
      </c>
      <c r="I15" s="131" t="s">
        <v>920</v>
      </c>
      <c r="J15" s="133">
        <v>42859</v>
      </c>
      <c r="K15" s="131" t="s">
        <v>1690</v>
      </c>
      <c r="L15" s="138" t="s">
        <v>492</v>
      </c>
      <c r="M15" s="138" t="s">
        <v>977</v>
      </c>
      <c r="N15" s="138" t="s">
        <v>978</v>
      </c>
      <c r="O15" s="131" t="s">
        <v>454</v>
      </c>
      <c r="P15" s="138" t="s">
        <v>536</v>
      </c>
      <c r="Q15" s="138" t="s">
        <v>979</v>
      </c>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c r="CW15" s="135"/>
      <c r="CX15" s="135"/>
      <c r="CY15" s="135"/>
      <c r="CZ15" s="135"/>
      <c r="DA15" s="135"/>
      <c r="DB15" s="135"/>
      <c r="DC15" s="135"/>
      <c r="DD15" s="135"/>
      <c r="DE15" s="135"/>
      <c r="DF15" s="135"/>
      <c r="DG15" s="135"/>
      <c r="DH15" s="135"/>
      <c r="DI15" s="135"/>
      <c r="DJ15" s="135"/>
      <c r="DK15" s="135"/>
      <c r="DL15" s="135"/>
      <c r="DM15" s="135"/>
      <c r="DN15" s="135"/>
      <c r="DO15" s="135"/>
      <c r="DP15" s="135"/>
      <c r="DQ15" s="135"/>
      <c r="DR15" s="135"/>
      <c r="DS15" s="135"/>
      <c r="DT15" s="135"/>
      <c r="DU15" s="135"/>
      <c r="DV15" s="135"/>
      <c r="DW15" s="135"/>
      <c r="DX15" s="135"/>
      <c r="DY15" s="135"/>
      <c r="DZ15" s="135"/>
      <c r="EA15" s="135"/>
      <c r="EB15" s="135"/>
      <c r="EC15" s="135"/>
      <c r="ED15" s="135"/>
      <c r="EE15" s="135"/>
      <c r="EF15" s="135"/>
      <c r="EG15" s="135"/>
      <c r="EH15" s="135"/>
      <c r="EI15" s="135"/>
      <c r="EJ15" s="135"/>
      <c r="EK15" s="135"/>
      <c r="EL15" s="135"/>
      <c r="EM15" s="135"/>
      <c r="EN15" s="135"/>
      <c r="EO15" s="135"/>
      <c r="EP15" s="135"/>
      <c r="EQ15" s="135"/>
      <c r="ER15" s="135"/>
      <c r="ES15" s="135"/>
      <c r="ET15" s="135"/>
      <c r="EU15" s="135"/>
      <c r="EV15" s="135"/>
      <c r="EW15" s="135"/>
      <c r="EX15" s="135"/>
      <c r="EY15" s="135"/>
      <c r="EZ15" s="135"/>
      <c r="FA15" s="135"/>
      <c r="FB15" s="135"/>
      <c r="FC15" s="135"/>
      <c r="FD15" s="135"/>
      <c r="FE15" s="135"/>
      <c r="FF15" s="135"/>
      <c r="FG15" s="135"/>
      <c r="FH15" s="135"/>
      <c r="FI15" s="135"/>
      <c r="FJ15" s="135"/>
      <c r="FK15" s="135"/>
      <c r="FL15" s="135"/>
      <c r="FM15" s="135"/>
      <c r="FN15" s="135"/>
      <c r="FO15" s="135"/>
      <c r="FP15" s="135"/>
      <c r="FQ15" s="135"/>
      <c r="FR15" s="135"/>
      <c r="FS15" s="135"/>
      <c r="FT15" s="135"/>
      <c r="FU15" s="135"/>
      <c r="FV15" s="135"/>
      <c r="FW15" s="135"/>
      <c r="FX15" s="135"/>
      <c r="FY15" s="135"/>
      <c r="FZ15" s="135"/>
      <c r="GA15" s="135"/>
      <c r="GB15" s="135"/>
      <c r="GC15" s="135"/>
      <c r="GD15" s="135"/>
      <c r="GE15" s="135"/>
      <c r="GF15" s="135"/>
      <c r="GG15" s="135"/>
      <c r="GH15" s="135"/>
      <c r="GI15" s="135"/>
      <c r="GJ15" s="135"/>
      <c r="GK15" s="135"/>
      <c r="GL15" s="135"/>
      <c r="GM15" s="135"/>
      <c r="GN15" s="135"/>
      <c r="GO15" s="135"/>
      <c r="GP15" s="135"/>
      <c r="GQ15" s="135"/>
      <c r="GR15" s="135"/>
      <c r="GS15" s="135"/>
      <c r="GT15" s="135"/>
      <c r="GU15" s="135"/>
      <c r="GV15" s="135"/>
      <c r="GW15" s="135"/>
      <c r="GX15" s="135"/>
      <c r="GY15" s="135"/>
      <c r="GZ15" s="135"/>
      <c r="HA15" s="135"/>
      <c r="HB15" s="135"/>
      <c r="HC15" s="135"/>
      <c r="HD15" s="135"/>
      <c r="HE15" s="135"/>
      <c r="HF15" s="135"/>
      <c r="HG15" s="135"/>
      <c r="HH15" s="135"/>
      <c r="HI15" s="135"/>
      <c r="HJ15" s="135"/>
      <c r="HK15" s="135"/>
      <c r="HL15" s="135"/>
      <c r="HM15" s="135"/>
      <c r="HN15" s="135"/>
      <c r="HO15" s="135"/>
      <c r="HP15" s="135"/>
      <c r="HQ15" s="135"/>
      <c r="HR15" s="135"/>
      <c r="HS15" s="135"/>
      <c r="HT15" s="135"/>
      <c r="HU15" s="135"/>
      <c r="HV15" s="135"/>
      <c r="HW15" s="135"/>
      <c r="HX15" s="135"/>
      <c r="HY15" s="135"/>
      <c r="HZ15" s="135"/>
      <c r="IA15" s="135"/>
      <c r="IB15" s="135"/>
      <c r="IC15" s="135"/>
      <c r="ID15" s="135"/>
      <c r="IE15" s="135"/>
      <c r="IF15" s="135"/>
      <c r="IG15" s="135"/>
      <c r="IH15" s="135"/>
      <c r="II15" s="135"/>
      <c r="IJ15" s="135"/>
      <c r="IK15" s="135"/>
      <c r="IL15" s="135"/>
      <c r="IM15" s="135"/>
      <c r="IN15" s="135"/>
      <c r="IO15" s="135"/>
      <c r="IP15" s="135"/>
      <c r="IQ15" s="135"/>
    </row>
    <row r="16" spans="1:251" s="132" customFormat="1" x14ac:dyDescent="0.25">
      <c r="A16" s="131" t="s">
        <v>980</v>
      </c>
      <c r="B16" s="131" t="s">
        <v>437</v>
      </c>
      <c r="C16" s="131" t="s">
        <v>24</v>
      </c>
      <c r="D16" s="131" t="s">
        <v>981</v>
      </c>
      <c r="E16" s="131" t="s">
        <v>982</v>
      </c>
      <c r="F16" s="132" t="s">
        <v>439</v>
      </c>
      <c r="G16" s="59" t="s">
        <v>440</v>
      </c>
      <c r="H16" s="131" t="s">
        <v>8</v>
      </c>
      <c r="I16" s="131" t="s">
        <v>920</v>
      </c>
      <c r="J16" s="133">
        <v>42859</v>
      </c>
      <c r="K16" s="131" t="s">
        <v>1690</v>
      </c>
      <c r="L16" s="131" t="s">
        <v>444</v>
      </c>
      <c r="M16" s="131" t="s">
        <v>983</v>
      </c>
      <c r="N16" s="131" t="s">
        <v>984</v>
      </c>
      <c r="O16" s="131" t="s">
        <v>454</v>
      </c>
      <c r="P16" s="131" t="s">
        <v>16</v>
      </c>
      <c r="Q16" s="131" t="s">
        <v>21</v>
      </c>
      <c r="R16" s="131"/>
      <c r="S16" s="131"/>
      <c r="T16" s="131"/>
      <c r="U16" s="131"/>
      <c r="V16" s="135"/>
      <c r="W16" s="135"/>
      <c r="X16" s="131"/>
      <c r="Y16" s="131"/>
      <c r="Z16" s="131"/>
      <c r="AA16" s="131"/>
      <c r="AB16" s="131"/>
      <c r="AC16" s="131"/>
    </row>
    <row r="17" spans="1:251" s="132" customFormat="1" x14ac:dyDescent="0.25">
      <c r="A17" s="131" t="s">
        <v>985</v>
      </c>
      <c r="B17" s="131" t="s">
        <v>437</v>
      </c>
      <c r="C17" s="131" t="s">
        <v>24</v>
      </c>
      <c r="D17" s="131" t="s">
        <v>986</v>
      </c>
      <c r="E17" s="131" t="s">
        <v>986</v>
      </c>
      <c r="F17" s="132" t="s">
        <v>439</v>
      </c>
      <c r="G17" s="59" t="s">
        <v>440</v>
      </c>
      <c r="H17" s="131" t="s">
        <v>9</v>
      </c>
      <c r="I17" s="131" t="s">
        <v>920</v>
      </c>
      <c r="J17" s="133">
        <v>42859</v>
      </c>
      <c r="K17" s="131" t="s">
        <v>1690</v>
      </c>
      <c r="L17" s="131" t="s">
        <v>444</v>
      </c>
      <c r="M17" s="131" t="s">
        <v>452</v>
      </c>
      <c r="N17" s="131" t="s">
        <v>987</v>
      </c>
      <c r="O17" s="131" t="s">
        <v>454</v>
      </c>
      <c r="P17" s="131" t="s">
        <v>15</v>
      </c>
      <c r="Q17" s="131" t="s">
        <v>19</v>
      </c>
      <c r="R17" s="131"/>
      <c r="S17" s="131"/>
      <c r="T17" s="131"/>
      <c r="U17" s="131"/>
      <c r="V17" s="131"/>
      <c r="X17" s="131"/>
      <c r="Y17" s="131"/>
      <c r="Z17" s="131"/>
      <c r="AA17" s="131"/>
      <c r="AB17" s="131"/>
      <c r="AC17" s="131"/>
    </row>
    <row r="18" spans="1:251" s="132" customFormat="1" x14ac:dyDescent="0.25">
      <c r="A18" s="131" t="s">
        <v>988</v>
      </c>
      <c r="B18" s="131" t="s">
        <v>476</v>
      </c>
      <c r="C18" s="131" t="s">
        <v>24</v>
      </c>
      <c r="D18" s="131" t="s">
        <v>989</v>
      </c>
      <c r="E18" s="131" t="s">
        <v>539</v>
      </c>
      <c r="F18" s="132" t="s">
        <v>788</v>
      </c>
      <c r="G18" s="59" t="s">
        <v>440</v>
      </c>
      <c r="H18" s="131" t="s">
        <v>990</v>
      </c>
      <c r="I18" s="131" t="s">
        <v>920</v>
      </c>
      <c r="J18" s="133">
        <v>42859</v>
      </c>
      <c r="K18" s="131" t="s">
        <v>1690</v>
      </c>
      <c r="L18" s="131" t="s">
        <v>444</v>
      </c>
      <c r="M18" s="131" t="s">
        <v>991</v>
      </c>
      <c r="N18" s="131" t="s">
        <v>992</v>
      </c>
      <c r="O18" s="131" t="s">
        <v>454</v>
      </c>
      <c r="P18" s="131" t="s">
        <v>15</v>
      </c>
      <c r="Q18" s="131" t="s">
        <v>993</v>
      </c>
      <c r="R18" s="131"/>
      <c r="S18" s="131"/>
      <c r="T18" s="131"/>
      <c r="U18" s="131"/>
      <c r="X18" s="131"/>
      <c r="Y18" s="131"/>
      <c r="Z18" s="131"/>
      <c r="AA18" s="131"/>
      <c r="AB18" s="131"/>
      <c r="AC18" s="131"/>
    </row>
    <row r="19" spans="1:251" s="132" customFormat="1" x14ac:dyDescent="0.25">
      <c r="A19" s="131" t="s">
        <v>994</v>
      </c>
      <c r="B19" s="131" t="s">
        <v>437</v>
      </c>
      <c r="C19" s="131" t="s">
        <v>24</v>
      </c>
      <c r="D19" s="131" t="s">
        <v>995</v>
      </c>
      <c r="E19" s="131" t="s">
        <v>874</v>
      </c>
      <c r="F19" s="132" t="s">
        <v>932</v>
      </c>
      <c r="G19" s="59" t="s">
        <v>1691</v>
      </c>
      <c r="H19" s="131" t="s">
        <v>997</v>
      </c>
      <c r="I19" s="131" t="s">
        <v>920</v>
      </c>
      <c r="J19" s="133">
        <v>42859</v>
      </c>
      <c r="K19" s="131" t="s">
        <v>1690</v>
      </c>
      <c r="L19" s="131" t="s">
        <v>444</v>
      </c>
      <c r="M19" s="131" t="s">
        <v>991</v>
      </c>
      <c r="N19" s="131" t="s">
        <v>998</v>
      </c>
      <c r="O19" s="131" t="s">
        <v>454</v>
      </c>
      <c r="P19" s="131" t="s">
        <v>15</v>
      </c>
      <c r="Q19" s="131" t="s">
        <v>999</v>
      </c>
      <c r="R19" s="131"/>
      <c r="S19" s="131"/>
      <c r="T19" s="131"/>
      <c r="U19" s="131"/>
      <c r="X19" s="131"/>
      <c r="Y19" s="131"/>
      <c r="Z19" s="131"/>
      <c r="AA19" s="131"/>
      <c r="AB19" s="131"/>
      <c r="AC19" s="131"/>
    </row>
    <row r="20" spans="1:251" s="132" customFormat="1" x14ac:dyDescent="0.25">
      <c r="A20" s="131" t="s">
        <v>1000</v>
      </c>
      <c r="B20" s="131" t="s">
        <v>437</v>
      </c>
      <c r="C20" s="131" t="s">
        <v>24</v>
      </c>
      <c r="D20" s="131" t="s">
        <v>470</v>
      </c>
      <c r="E20" s="131" t="s">
        <v>1001</v>
      </c>
      <c r="F20" s="132" t="s">
        <v>439</v>
      </c>
      <c r="G20" s="59" t="s">
        <v>440</v>
      </c>
      <c r="H20" s="131" t="s">
        <v>10</v>
      </c>
      <c r="I20" s="131" t="s">
        <v>920</v>
      </c>
      <c r="J20" s="133">
        <v>42859</v>
      </c>
      <c r="K20" s="131" t="s">
        <v>1690</v>
      </c>
      <c r="L20" s="131" t="s">
        <v>444</v>
      </c>
      <c r="M20" s="131" t="s">
        <v>452</v>
      </c>
      <c r="N20" s="131" t="s">
        <v>1002</v>
      </c>
      <c r="O20" s="131" t="s">
        <v>454</v>
      </c>
      <c r="P20" s="131" t="s">
        <v>14</v>
      </c>
      <c r="Q20" s="131" t="s">
        <v>22</v>
      </c>
      <c r="R20" s="131"/>
      <c r="S20" s="131"/>
      <c r="T20" s="131"/>
      <c r="X20" s="131"/>
      <c r="Y20" s="131"/>
      <c r="Z20" s="131"/>
      <c r="AA20" s="131"/>
      <c r="AB20" s="131"/>
      <c r="AC20" s="131"/>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135"/>
      <c r="CA20" s="135"/>
      <c r="CB20" s="135"/>
      <c r="CC20" s="135"/>
      <c r="CD20" s="135"/>
      <c r="CE20" s="135"/>
      <c r="CF20" s="135"/>
      <c r="CG20" s="135"/>
      <c r="CH20" s="135"/>
      <c r="CI20" s="135"/>
      <c r="CJ20" s="135"/>
      <c r="CK20" s="135"/>
      <c r="CL20" s="135"/>
      <c r="CM20" s="135"/>
      <c r="CN20" s="135"/>
      <c r="CO20" s="135"/>
      <c r="CP20" s="135"/>
      <c r="CQ20" s="135"/>
      <c r="CR20" s="135"/>
      <c r="CS20" s="135"/>
      <c r="CT20" s="135"/>
      <c r="CU20" s="135"/>
      <c r="CV20" s="135"/>
      <c r="CW20" s="135"/>
      <c r="CX20" s="135"/>
      <c r="CY20" s="135"/>
      <c r="CZ20" s="135"/>
      <c r="DA20" s="135"/>
      <c r="DB20" s="135"/>
      <c r="DC20" s="135"/>
      <c r="DD20" s="135"/>
      <c r="DE20" s="135"/>
      <c r="DF20" s="135"/>
      <c r="DG20" s="135"/>
      <c r="DH20" s="135"/>
      <c r="DI20" s="135"/>
      <c r="DJ20" s="135"/>
      <c r="DK20" s="135"/>
      <c r="DL20" s="135"/>
      <c r="DM20" s="135"/>
      <c r="DN20" s="135"/>
      <c r="DO20" s="135"/>
      <c r="DP20" s="135"/>
      <c r="DQ20" s="135"/>
      <c r="DR20" s="135"/>
      <c r="DS20" s="135"/>
      <c r="DT20" s="135"/>
      <c r="DU20" s="135"/>
      <c r="DV20" s="135"/>
      <c r="DW20" s="135"/>
      <c r="DX20" s="135"/>
      <c r="DY20" s="135"/>
      <c r="DZ20" s="135"/>
      <c r="EA20" s="135"/>
      <c r="EB20" s="135"/>
      <c r="EC20" s="135"/>
      <c r="ED20" s="135"/>
      <c r="EE20" s="135"/>
      <c r="EF20" s="135"/>
      <c r="EG20" s="135"/>
      <c r="EH20" s="135"/>
      <c r="EI20" s="135"/>
      <c r="EJ20" s="135"/>
      <c r="EK20" s="135"/>
      <c r="EL20" s="135"/>
      <c r="EM20" s="135"/>
      <c r="EN20" s="135"/>
      <c r="EO20" s="135"/>
      <c r="EP20" s="135"/>
      <c r="EQ20" s="135"/>
      <c r="ER20" s="135"/>
      <c r="ES20" s="135"/>
      <c r="ET20" s="135"/>
      <c r="EU20" s="135"/>
      <c r="EV20" s="135"/>
      <c r="EW20" s="135"/>
      <c r="EX20" s="135"/>
      <c r="EY20" s="135"/>
      <c r="EZ20" s="135"/>
      <c r="FA20" s="135"/>
      <c r="FB20" s="135"/>
      <c r="FC20" s="135"/>
      <c r="FD20" s="135"/>
      <c r="FE20" s="135"/>
      <c r="FF20" s="135"/>
      <c r="FG20" s="135"/>
      <c r="FH20" s="135"/>
      <c r="FI20" s="135"/>
      <c r="FJ20" s="135"/>
      <c r="FK20" s="135"/>
      <c r="FL20" s="135"/>
      <c r="FM20" s="135"/>
      <c r="FN20" s="135"/>
      <c r="FO20" s="135"/>
      <c r="FP20" s="135"/>
      <c r="FQ20" s="135"/>
      <c r="FR20" s="135"/>
      <c r="FS20" s="135"/>
      <c r="FT20" s="135"/>
      <c r="FU20" s="135"/>
      <c r="FV20" s="135"/>
      <c r="FW20" s="135"/>
      <c r="FX20" s="135"/>
      <c r="FY20" s="135"/>
      <c r="FZ20" s="135"/>
      <c r="GA20" s="135"/>
      <c r="GB20" s="135"/>
      <c r="GC20" s="135"/>
      <c r="GD20" s="135"/>
      <c r="GE20" s="135"/>
      <c r="GF20" s="135"/>
      <c r="GG20" s="135"/>
      <c r="GH20" s="135"/>
      <c r="GI20" s="135"/>
      <c r="GJ20" s="135"/>
      <c r="GK20" s="135"/>
      <c r="GL20" s="135"/>
      <c r="GM20" s="135"/>
      <c r="GN20" s="135"/>
      <c r="GO20" s="135"/>
      <c r="GP20" s="135"/>
      <c r="GQ20" s="135"/>
      <c r="GR20" s="135"/>
      <c r="GS20" s="135"/>
      <c r="GT20" s="135"/>
      <c r="GU20" s="135"/>
      <c r="GV20" s="135"/>
      <c r="GW20" s="135"/>
      <c r="GX20" s="135"/>
      <c r="GY20" s="135"/>
      <c r="GZ20" s="135"/>
      <c r="HA20" s="135"/>
      <c r="HB20" s="135"/>
      <c r="HC20" s="135"/>
      <c r="HD20" s="135"/>
      <c r="HE20" s="135"/>
      <c r="HF20" s="135"/>
      <c r="HG20" s="135"/>
      <c r="HH20" s="135"/>
      <c r="HI20" s="135"/>
      <c r="HJ20" s="135"/>
      <c r="HK20" s="135"/>
      <c r="HL20" s="135"/>
      <c r="HM20" s="135"/>
      <c r="HN20" s="135"/>
      <c r="HO20" s="135"/>
      <c r="HP20" s="135"/>
      <c r="HQ20" s="135"/>
      <c r="HR20" s="135"/>
      <c r="HS20" s="135"/>
      <c r="HT20" s="135"/>
      <c r="HU20" s="135"/>
      <c r="HV20" s="135"/>
      <c r="HW20" s="135"/>
      <c r="HX20" s="135"/>
      <c r="HY20" s="135"/>
      <c r="HZ20" s="135"/>
      <c r="IA20" s="135"/>
      <c r="IB20" s="135"/>
      <c r="IC20" s="135"/>
      <c r="ID20" s="135"/>
      <c r="IE20" s="135"/>
      <c r="IF20" s="135"/>
      <c r="IG20" s="135"/>
      <c r="IH20" s="135"/>
      <c r="II20" s="135"/>
      <c r="IJ20" s="135"/>
      <c r="IK20" s="135"/>
      <c r="IL20" s="135"/>
      <c r="IM20" s="135"/>
      <c r="IN20" s="135"/>
      <c r="IO20" s="135"/>
      <c r="IP20" s="135"/>
      <c r="IQ20" s="135"/>
    </row>
    <row r="21" spans="1:251" s="132" customFormat="1" x14ac:dyDescent="0.25">
      <c r="A21" s="131" t="s">
        <v>1003</v>
      </c>
      <c r="B21" s="131" t="s">
        <v>437</v>
      </c>
      <c r="C21" s="131" t="s">
        <v>24</v>
      </c>
      <c r="D21" s="131" t="s">
        <v>959</v>
      </c>
      <c r="E21" s="131" t="s">
        <v>855</v>
      </c>
      <c r="F21" s="132" t="s">
        <v>439</v>
      </c>
      <c r="G21" s="59" t="s">
        <v>1691</v>
      </c>
      <c r="H21" s="131" t="s">
        <v>1004</v>
      </c>
      <c r="I21" s="131" t="s">
        <v>920</v>
      </c>
      <c r="J21" s="133">
        <v>42859</v>
      </c>
      <c r="K21" s="131" t="s">
        <v>1690</v>
      </c>
      <c r="L21" s="131" t="s">
        <v>444</v>
      </c>
      <c r="M21" s="131" t="s">
        <v>1005</v>
      </c>
      <c r="N21" s="131" t="s">
        <v>1006</v>
      </c>
      <c r="O21" s="131" t="s">
        <v>454</v>
      </c>
      <c r="P21" s="131" t="s">
        <v>16</v>
      </c>
      <c r="Q21" s="131" t="s">
        <v>1007</v>
      </c>
      <c r="R21" s="131"/>
      <c r="S21" s="131"/>
      <c r="T21" s="131"/>
      <c r="U21" s="131"/>
      <c r="X21" s="131"/>
      <c r="Y21" s="131"/>
      <c r="Z21" s="131"/>
      <c r="AA21" s="131"/>
      <c r="AB21" s="131"/>
      <c r="AC21" s="131"/>
    </row>
    <row r="22" spans="1:251" s="132" customFormat="1" x14ac:dyDescent="0.25">
      <c r="A22" s="131" t="s">
        <v>1008</v>
      </c>
      <c r="B22" s="131" t="s">
        <v>437</v>
      </c>
      <c r="C22" s="131" t="s">
        <v>25</v>
      </c>
      <c r="D22" s="131" t="s">
        <v>1009</v>
      </c>
      <c r="E22" s="131" t="s">
        <v>1009</v>
      </c>
      <c r="F22" s="132" t="s">
        <v>439</v>
      </c>
      <c r="G22" s="59" t="s">
        <v>1691</v>
      </c>
      <c r="H22" s="131" t="s">
        <v>11</v>
      </c>
      <c r="I22" s="131" t="s">
        <v>920</v>
      </c>
      <c r="J22" s="133">
        <v>42859</v>
      </c>
      <c r="K22" s="131" t="s">
        <v>1690</v>
      </c>
      <c r="L22" s="131" t="s">
        <v>492</v>
      </c>
      <c r="M22" s="131" t="s">
        <v>493</v>
      </c>
      <c r="N22" s="131" t="s">
        <v>1010</v>
      </c>
      <c r="O22" s="131" t="s">
        <v>454</v>
      </c>
      <c r="P22" s="131" t="s">
        <v>14</v>
      </c>
      <c r="Q22" s="131" t="s">
        <v>23</v>
      </c>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c r="BT22" s="135"/>
      <c r="BU22" s="135"/>
      <c r="BV22" s="135"/>
      <c r="BW22" s="135"/>
      <c r="BX22" s="135"/>
      <c r="BY22" s="135"/>
      <c r="BZ22" s="135"/>
      <c r="CA22" s="135"/>
      <c r="CB22" s="135"/>
      <c r="CC22" s="135"/>
      <c r="CD22" s="135"/>
      <c r="CE22" s="135"/>
      <c r="CF22" s="135"/>
      <c r="CG22" s="135"/>
      <c r="CH22" s="135"/>
      <c r="CI22" s="135"/>
      <c r="CJ22" s="135"/>
      <c r="CK22" s="135"/>
      <c r="CL22" s="135"/>
      <c r="CM22" s="135"/>
      <c r="CN22" s="135"/>
      <c r="CO22" s="135"/>
      <c r="CP22" s="135"/>
      <c r="CQ22" s="135"/>
      <c r="CR22" s="135"/>
      <c r="CS22" s="135"/>
      <c r="CT22" s="135"/>
      <c r="CU22" s="135"/>
      <c r="CV22" s="135"/>
      <c r="CW22" s="135"/>
      <c r="CX22" s="135"/>
      <c r="CY22" s="135"/>
      <c r="CZ22" s="135"/>
      <c r="DA22" s="135"/>
      <c r="DB22" s="135"/>
      <c r="DC22" s="135"/>
      <c r="DD22" s="135"/>
      <c r="DE22" s="135"/>
      <c r="DF22" s="135"/>
      <c r="DG22" s="135"/>
      <c r="DH22" s="135"/>
      <c r="DI22" s="135"/>
      <c r="DJ22" s="135"/>
      <c r="DK22" s="135"/>
      <c r="DL22" s="135"/>
      <c r="DM22" s="135"/>
      <c r="DN22" s="135"/>
      <c r="DO22" s="135"/>
      <c r="DP22" s="135"/>
      <c r="DQ22" s="135"/>
      <c r="DR22" s="135"/>
      <c r="DS22" s="135"/>
      <c r="DT22" s="135"/>
      <c r="DU22" s="135"/>
      <c r="DV22" s="135"/>
      <c r="DW22" s="135"/>
      <c r="DX22" s="135"/>
      <c r="DY22" s="135"/>
      <c r="DZ22" s="135"/>
      <c r="EA22" s="135"/>
      <c r="EB22" s="135"/>
      <c r="EC22" s="135"/>
      <c r="ED22" s="135"/>
      <c r="EE22" s="135"/>
      <c r="EF22" s="135"/>
      <c r="EG22" s="135"/>
      <c r="EH22" s="135"/>
      <c r="EI22" s="135"/>
      <c r="EJ22" s="135"/>
      <c r="EK22" s="135"/>
      <c r="EL22" s="135"/>
      <c r="EM22" s="135"/>
      <c r="EN22" s="135"/>
      <c r="EO22" s="135"/>
      <c r="EP22" s="135"/>
      <c r="EQ22" s="135"/>
      <c r="ER22" s="135"/>
      <c r="ES22" s="135"/>
      <c r="ET22" s="135"/>
      <c r="EU22" s="135"/>
      <c r="EV22" s="135"/>
      <c r="EW22" s="135"/>
      <c r="EX22" s="135"/>
      <c r="EY22" s="135"/>
      <c r="EZ22" s="135"/>
      <c r="FA22" s="135"/>
      <c r="FB22" s="135"/>
      <c r="FC22" s="135"/>
      <c r="FD22" s="135"/>
      <c r="FE22" s="135"/>
      <c r="FF22" s="135"/>
      <c r="FG22" s="135"/>
      <c r="FH22" s="135"/>
      <c r="FI22" s="135"/>
      <c r="FJ22" s="135"/>
      <c r="FK22" s="135"/>
      <c r="FL22" s="135"/>
      <c r="FM22" s="135"/>
      <c r="FN22" s="135"/>
      <c r="FO22" s="135"/>
      <c r="FP22" s="135"/>
      <c r="FQ22" s="135"/>
      <c r="FR22" s="135"/>
      <c r="FS22" s="135"/>
      <c r="FT22" s="135"/>
      <c r="FU22" s="135"/>
      <c r="FV22" s="135"/>
      <c r="FW22" s="135"/>
      <c r="FX22" s="135"/>
      <c r="FY22" s="135"/>
      <c r="FZ22" s="135"/>
      <c r="GA22" s="135"/>
      <c r="GB22" s="135"/>
      <c r="GC22" s="135"/>
      <c r="GD22" s="135"/>
      <c r="GE22" s="135"/>
      <c r="GF22" s="135"/>
      <c r="GG22" s="135"/>
      <c r="GH22" s="135"/>
      <c r="GI22" s="135"/>
      <c r="GJ22" s="135"/>
      <c r="GK22" s="135"/>
      <c r="GL22" s="135"/>
      <c r="GM22" s="135"/>
      <c r="GN22" s="135"/>
      <c r="GO22" s="135"/>
      <c r="GP22" s="135"/>
      <c r="GQ22" s="135"/>
      <c r="GR22" s="135"/>
      <c r="GS22" s="135"/>
      <c r="GT22" s="135"/>
      <c r="GU22" s="135"/>
      <c r="GV22" s="135"/>
      <c r="GW22" s="135"/>
      <c r="GX22" s="135"/>
      <c r="GY22" s="135"/>
      <c r="GZ22" s="135"/>
      <c r="HA22" s="135"/>
      <c r="HB22" s="135"/>
      <c r="HC22" s="135"/>
      <c r="HD22" s="135"/>
      <c r="HE22" s="135"/>
      <c r="HF22" s="135"/>
      <c r="HG22" s="135"/>
      <c r="HH22" s="135"/>
      <c r="HI22" s="135"/>
      <c r="HJ22" s="135"/>
      <c r="HK22" s="135"/>
      <c r="HL22" s="135"/>
      <c r="HM22" s="135"/>
      <c r="HN22" s="135"/>
      <c r="HO22" s="135"/>
      <c r="HP22" s="135"/>
      <c r="HQ22" s="135"/>
      <c r="HR22" s="135"/>
      <c r="HS22" s="135"/>
      <c r="HT22" s="135"/>
      <c r="HU22" s="135"/>
      <c r="HV22" s="135"/>
      <c r="HW22" s="135"/>
      <c r="HX22" s="135"/>
      <c r="HY22" s="135"/>
      <c r="HZ22" s="135"/>
      <c r="IA22" s="135"/>
      <c r="IB22" s="135"/>
      <c r="IC22" s="135"/>
      <c r="ID22" s="135"/>
      <c r="IE22" s="135"/>
      <c r="IF22" s="135"/>
      <c r="IG22" s="135"/>
      <c r="IH22" s="135"/>
      <c r="II22" s="135"/>
      <c r="IJ22" s="135"/>
      <c r="IK22" s="135"/>
      <c r="IL22" s="135"/>
      <c r="IM22" s="135"/>
      <c r="IN22" s="135"/>
      <c r="IO22" s="135"/>
      <c r="IP22" s="135"/>
      <c r="IQ22" s="135"/>
    </row>
    <row r="23" spans="1:251" s="132" customFormat="1" x14ac:dyDescent="0.25">
      <c r="A23" s="131" t="s">
        <v>480</v>
      </c>
      <c r="B23" s="131" t="s">
        <v>437</v>
      </c>
      <c r="C23" s="131" t="s">
        <v>24</v>
      </c>
      <c r="D23" s="131" t="s">
        <v>481</v>
      </c>
      <c r="E23" s="131" t="s">
        <v>481</v>
      </c>
      <c r="F23" s="132" t="s">
        <v>439</v>
      </c>
      <c r="G23" s="59" t="s">
        <v>440</v>
      </c>
      <c r="H23" s="131" t="s">
        <v>482</v>
      </c>
      <c r="I23" s="131" t="s">
        <v>484</v>
      </c>
      <c r="J23" s="133">
        <v>42864</v>
      </c>
      <c r="K23" s="131" t="s">
        <v>1694</v>
      </c>
      <c r="L23" s="131" t="s">
        <v>444</v>
      </c>
      <c r="M23" s="131" t="s">
        <v>486</v>
      </c>
      <c r="N23" s="131" t="s">
        <v>487</v>
      </c>
      <c r="O23" s="131" t="s">
        <v>488</v>
      </c>
      <c r="P23" s="131" t="s">
        <v>16</v>
      </c>
      <c r="Q23" s="131" t="s">
        <v>489</v>
      </c>
    </row>
    <row r="24" spans="1:251" s="132" customFormat="1" x14ac:dyDescent="0.25">
      <c r="A24" s="131" t="s">
        <v>1177</v>
      </c>
      <c r="B24" s="131" t="s">
        <v>476</v>
      </c>
      <c r="C24" s="131" t="s">
        <v>24</v>
      </c>
      <c r="D24" s="131" t="s">
        <v>711</v>
      </c>
      <c r="E24" s="131" t="s">
        <v>711</v>
      </c>
      <c r="F24" s="132" t="s">
        <v>788</v>
      </c>
      <c r="G24" s="59" t="s">
        <v>1691</v>
      </c>
      <c r="H24" s="131" t="s">
        <v>1178</v>
      </c>
      <c r="I24" s="131" t="s">
        <v>442</v>
      </c>
      <c r="J24" s="133">
        <v>42864</v>
      </c>
      <c r="K24" s="131" t="s">
        <v>1695</v>
      </c>
      <c r="L24" s="131" t="s">
        <v>444</v>
      </c>
      <c r="M24" s="131" t="s">
        <v>1005</v>
      </c>
      <c r="N24" s="131" t="s">
        <v>1180</v>
      </c>
      <c r="O24" s="131" t="s">
        <v>488</v>
      </c>
      <c r="P24" s="131" t="s">
        <v>16</v>
      </c>
      <c r="Q24" s="131" t="s">
        <v>1007</v>
      </c>
    </row>
    <row r="25" spans="1:251" s="132" customFormat="1" x14ac:dyDescent="0.25">
      <c r="A25" s="131" t="s">
        <v>1181</v>
      </c>
      <c r="B25" s="131" t="s">
        <v>476</v>
      </c>
      <c r="C25" s="131" t="s">
        <v>24</v>
      </c>
      <c r="D25" s="131" t="s">
        <v>1051</v>
      </c>
      <c r="E25" s="131" t="s">
        <v>1051</v>
      </c>
      <c r="F25" s="132" t="s">
        <v>788</v>
      </c>
      <c r="G25" s="59" t="s">
        <v>1691</v>
      </c>
      <c r="H25" s="131" t="s">
        <v>1182</v>
      </c>
      <c r="I25" s="131" t="s">
        <v>442</v>
      </c>
      <c r="J25" s="133">
        <v>42864</v>
      </c>
      <c r="K25" s="131" t="s">
        <v>1695</v>
      </c>
      <c r="L25" s="131" t="s">
        <v>444</v>
      </c>
      <c r="M25" s="131" t="s">
        <v>12</v>
      </c>
      <c r="N25" s="131" t="s">
        <v>1183</v>
      </c>
      <c r="O25" s="131" t="s">
        <v>447</v>
      </c>
      <c r="P25" s="131" t="s">
        <v>197</v>
      </c>
      <c r="Q25" s="131" t="s">
        <v>1184</v>
      </c>
    </row>
    <row r="26" spans="1:251" s="132" customFormat="1" x14ac:dyDescent="0.25">
      <c r="A26" s="131" t="s">
        <v>1252</v>
      </c>
      <c r="B26" s="131" t="s">
        <v>437</v>
      </c>
      <c r="C26" s="131" t="s">
        <v>24</v>
      </c>
      <c r="D26" s="131" t="s">
        <v>1253</v>
      </c>
      <c r="E26" s="131" t="s">
        <v>1253</v>
      </c>
      <c r="F26" s="132" t="s">
        <v>932</v>
      </c>
      <c r="G26" s="59" t="s">
        <v>1691</v>
      </c>
      <c r="H26" s="131" t="s">
        <v>1254</v>
      </c>
      <c r="I26" s="131" t="s">
        <v>442</v>
      </c>
      <c r="J26" s="133">
        <v>42864</v>
      </c>
      <c r="K26" s="140" t="s">
        <v>1696</v>
      </c>
      <c r="L26" s="131" t="s">
        <v>492</v>
      </c>
      <c r="M26" s="131" t="s">
        <v>493</v>
      </c>
      <c r="N26" s="131" t="s">
        <v>1256</v>
      </c>
      <c r="O26" s="131" t="s">
        <v>454</v>
      </c>
      <c r="P26" s="131" t="s">
        <v>197</v>
      </c>
      <c r="Q26" s="131" t="s">
        <v>18</v>
      </c>
    </row>
    <row r="27" spans="1:251" s="132" customFormat="1" x14ac:dyDescent="0.25">
      <c r="A27" s="131" t="s">
        <v>1185</v>
      </c>
      <c r="B27" s="131" t="s">
        <v>437</v>
      </c>
      <c r="C27" s="131" t="s">
        <v>24</v>
      </c>
      <c r="D27" s="131" t="s">
        <v>1186</v>
      </c>
      <c r="E27" s="131" t="s">
        <v>835</v>
      </c>
      <c r="F27" s="132" t="s">
        <v>788</v>
      </c>
      <c r="G27" s="59" t="s">
        <v>1691</v>
      </c>
      <c r="H27" s="131" t="s">
        <v>1187</v>
      </c>
      <c r="I27" s="131" t="s">
        <v>442</v>
      </c>
      <c r="J27" s="133">
        <v>42864</v>
      </c>
      <c r="K27" s="131" t="s">
        <v>1695</v>
      </c>
      <c r="L27" s="131" t="s">
        <v>444</v>
      </c>
      <c r="M27" s="131" t="s">
        <v>1188</v>
      </c>
      <c r="N27" s="131" t="s">
        <v>1189</v>
      </c>
      <c r="O27" s="131" t="s">
        <v>447</v>
      </c>
      <c r="P27" s="131" t="s">
        <v>197</v>
      </c>
      <c r="Q27" s="131" t="s">
        <v>1190</v>
      </c>
    </row>
    <row r="28" spans="1:251" s="132" customFormat="1" x14ac:dyDescent="0.25">
      <c r="A28" s="131" t="s">
        <v>1191</v>
      </c>
      <c r="B28" s="131" t="s">
        <v>437</v>
      </c>
      <c r="C28" s="131" t="s">
        <v>24</v>
      </c>
      <c r="D28" s="131" t="s">
        <v>449</v>
      </c>
      <c r="E28" s="131" t="s">
        <v>491</v>
      </c>
      <c r="F28" s="132" t="s">
        <v>788</v>
      </c>
      <c r="G28" s="59" t="s">
        <v>1691</v>
      </c>
      <c r="H28" s="131" t="s">
        <v>1192</v>
      </c>
      <c r="I28" s="131" t="s">
        <v>442</v>
      </c>
      <c r="J28" s="133">
        <v>42864</v>
      </c>
      <c r="K28" s="131" t="s">
        <v>1695</v>
      </c>
      <c r="L28" s="131" t="s">
        <v>444</v>
      </c>
      <c r="M28" s="131" t="s">
        <v>452</v>
      </c>
      <c r="N28" s="131" t="s">
        <v>1193</v>
      </c>
      <c r="O28" s="131" t="s">
        <v>567</v>
      </c>
      <c r="P28" s="131" t="s">
        <v>536</v>
      </c>
      <c r="Q28" s="131" t="s">
        <v>1194</v>
      </c>
    </row>
    <row r="29" spans="1:251" x14ac:dyDescent="0.25">
      <c r="A29" s="131" t="s">
        <v>1257</v>
      </c>
      <c r="B29" s="131" t="s">
        <v>437</v>
      </c>
      <c r="C29" s="131" t="s">
        <v>24</v>
      </c>
      <c r="D29" s="131" t="s">
        <v>449</v>
      </c>
      <c r="E29" s="131" t="s">
        <v>1258</v>
      </c>
      <c r="F29" s="132" t="s">
        <v>788</v>
      </c>
      <c r="G29" s="59" t="s">
        <v>1691</v>
      </c>
      <c r="H29" s="131" t="s">
        <v>1259</v>
      </c>
      <c r="I29" s="131" t="s">
        <v>442</v>
      </c>
      <c r="J29" s="133">
        <v>42864</v>
      </c>
      <c r="K29" s="140" t="s">
        <v>1696</v>
      </c>
      <c r="L29" s="131" t="s">
        <v>492</v>
      </c>
      <c r="M29" s="131" t="s">
        <v>927</v>
      </c>
      <c r="N29" s="131" t="s">
        <v>1261</v>
      </c>
      <c r="O29" s="131" t="s">
        <v>454</v>
      </c>
      <c r="P29" s="131" t="s">
        <v>15</v>
      </c>
      <c r="Q29" s="131" t="s">
        <v>929</v>
      </c>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2"/>
      <c r="BM29" s="132"/>
      <c r="BN29" s="132"/>
      <c r="BO29" s="132"/>
      <c r="BP29" s="132"/>
      <c r="BQ29" s="132"/>
      <c r="BR29" s="132"/>
      <c r="BS29" s="132"/>
      <c r="BT29" s="132"/>
      <c r="BU29" s="132"/>
      <c r="BV29" s="132"/>
      <c r="BW29" s="132"/>
      <c r="BX29" s="132"/>
      <c r="BY29" s="132"/>
      <c r="BZ29" s="132"/>
      <c r="CA29" s="132"/>
      <c r="CB29" s="132"/>
      <c r="CC29" s="132"/>
      <c r="CD29" s="132"/>
      <c r="CE29" s="132"/>
      <c r="CF29" s="132"/>
      <c r="CG29" s="132"/>
      <c r="CH29" s="132"/>
      <c r="CI29" s="132"/>
      <c r="CJ29" s="132"/>
      <c r="CK29" s="132"/>
      <c r="CL29" s="132"/>
      <c r="CM29" s="132"/>
      <c r="CN29" s="132"/>
      <c r="CO29" s="132"/>
      <c r="CP29" s="132"/>
      <c r="CQ29" s="132"/>
      <c r="CR29" s="132"/>
      <c r="CS29" s="132"/>
      <c r="CT29" s="132"/>
      <c r="CU29" s="132"/>
      <c r="CV29" s="132"/>
      <c r="CW29" s="132"/>
      <c r="CX29" s="132"/>
      <c r="CY29" s="132"/>
      <c r="CZ29" s="132"/>
      <c r="DA29" s="132"/>
      <c r="DB29" s="132"/>
      <c r="DC29" s="132"/>
      <c r="DD29" s="132"/>
      <c r="DE29" s="132"/>
      <c r="DF29" s="132"/>
      <c r="DG29" s="132"/>
      <c r="DH29" s="132"/>
      <c r="DI29" s="132"/>
      <c r="DJ29" s="132"/>
      <c r="DK29" s="132"/>
      <c r="DL29" s="132"/>
      <c r="DM29" s="132"/>
      <c r="DN29" s="132"/>
      <c r="DO29" s="132"/>
      <c r="DP29" s="132"/>
      <c r="DQ29" s="132"/>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2"/>
      <c r="ES29" s="132"/>
      <c r="ET29" s="132"/>
      <c r="EU29" s="132"/>
      <c r="EV29" s="132"/>
      <c r="EW29" s="132"/>
      <c r="EX29" s="132"/>
      <c r="EY29" s="132"/>
      <c r="EZ29" s="132"/>
      <c r="FA29" s="132"/>
      <c r="FB29" s="132"/>
      <c r="FC29" s="132"/>
      <c r="FD29" s="132"/>
      <c r="FE29" s="132"/>
      <c r="FF29" s="132"/>
      <c r="FG29" s="132"/>
      <c r="FH29" s="132"/>
      <c r="FI29" s="132"/>
      <c r="FJ29" s="132"/>
      <c r="FK29" s="132"/>
      <c r="FL29" s="132"/>
      <c r="FM29" s="132"/>
      <c r="FN29" s="132"/>
      <c r="FO29" s="132"/>
      <c r="FP29" s="132"/>
      <c r="FQ29" s="132"/>
      <c r="FR29" s="132"/>
      <c r="FS29" s="132"/>
      <c r="FT29" s="132"/>
      <c r="FU29" s="132"/>
      <c r="FV29" s="132"/>
      <c r="FW29" s="132"/>
      <c r="FX29" s="132"/>
      <c r="FY29" s="132"/>
      <c r="FZ29" s="132"/>
      <c r="GA29" s="132"/>
      <c r="GB29" s="132"/>
      <c r="GC29" s="132"/>
      <c r="GD29" s="132"/>
      <c r="GE29" s="132"/>
      <c r="GF29" s="132"/>
      <c r="GG29" s="132"/>
      <c r="GH29" s="132"/>
      <c r="GI29" s="132"/>
      <c r="GJ29" s="132"/>
      <c r="GK29" s="132"/>
      <c r="GL29" s="132"/>
      <c r="GM29" s="132"/>
      <c r="GN29" s="132"/>
      <c r="GO29" s="132"/>
      <c r="GP29" s="132"/>
      <c r="GQ29" s="132"/>
      <c r="GR29" s="132"/>
      <c r="GS29" s="132"/>
      <c r="GT29" s="132"/>
      <c r="GU29" s="132"/>
      <c r="GV29" s="132"/>
      <c r="GW29" s="132"/>
      <c r="GX29" s="132"/>
      <c r="GY29" s="132"/>
      <c r="GZ29" s="132"/>
      <c r="HA29" s="132"/>
      <c r="HB29" s="132"/>
      <c r="HC29" s="132"/>
      <c r="HD29" s="132"/>
      <c r="HE29" s="132"/>
      <c r="HF29" s="132"/>
      <c r="HG29" s="132"/>
      <c r="HH29" s="132"/>
      <c r="HI29" s="132"/>
      <c r="HJ29" s="132"/>
      <c r="HK29" s="132"/>
      <c r="HL29" s="132"/>
      <c r="HM29" s="132"/>
      <c r="HN29" s="132"/>
      <c r="HO29" s="132"/>
      <c r="HP29" s="132"/>
      <c r="HQ29" s="132"/>
      <c r="HR29" s="132"/>
      <c r="HS29" s="132"/>
      <c r="HT29" s="132"/>
      <c r="HU29" s="132"/>
      <c r="HV29" s="132"/>
      <c r="HW29" s="132"/>
      <c r="HX29" s="132"/>
      <c r="HY29" s="132"/>
      <c r="HZ29" s="132"/>
      <c r="IA29" s="132"/>
      <c r="IB29" s="132"/>
      <c r="IC29" s="132"/>
      <c r="ID29" s="132"/>
      <c r="IE29" s="132"/>
      <c r="IF29" s="132"/>
      <c r="IG29" s="132"/>
      <c r="IH29" s="132"/>
      <c r="II29" s="132"/>
      <c r="IJ29" s="132"/>
      <c r="IK29" s="132"/>
      <c r="IL29" s="132"/>
      <c r="IM29" s="132"/>
      <c r="IN29" s="132"/>
      <c r="IO29" s="132"/>
      <c r="IP29" s="132"/>
      <c r="IQ29" s="132"/>
    </row>
    <row r="30" spans="1:251" s="132" customFormat="1" x14ac:dyDescent="0.25">
      <c r="A30" s="131" t="s">
        <v>1195</v>
      </c>
      <c r="B30" s="131" t="s">
        <v>476</v>
      </c>
      <c r="C30" s="131" t="s">
        <v>24</v>
      </c>
      <c r="D30" s="131" t="s">
        <v>769</v>
      </c>
      <c r="E30" s="131" t="s">
        <v>1196</v>
      </c>
      <c r="F30" s="132" t="s">
        <v>788</v>
      </c>
      <c r="G30" s="59" t="s">
        <v>1691</v>
      </c>
      <c r="H30" s="131" t="s">
        <v>1197</v>
      </c>
      <c r="I30" s="131" t="s">
        <v>442</v>
      </c>
      <c r="J30" s="133">
        <v>42864</v>
      </c>
      <c r="K30" s="131" t="s">
        <v>1695</v>
      </c>
      <c r="L30" s="131" t="s">
        <v>444</v>
      </c>
      <c r="M30" s="131" t="s">
        <v>1198</v>
      </c>
      <c r="N30" s="131" t="s">
        <v>1199</v>
      </c>
      <c r="O30" s="131" t="s">
        <v>447</v>
      </c>
      <c r="P30" s="131" t="s">
        <v>197</v>
      </c>
      <c r="Q30" s="131" t="s">
        <v>1200</v>
      </c>
    </row>
    <row r="31" spans="1:251" s="132" customFormat="1" x14ac:dyDescent="0.25">
      <c r="A31" s="131" t="s">
        <v>1201</v>
      </c>
      <c r="B31" s="131" t="s">
        <v>437</v>
      </c>
      <c r="C31" s="131" t="s">
        <v>24</v>
      </c>
      <c r="D31" s="131" t="s">
        <v>614</v>
      </c>
      <c r="E31" s="131" t="s">
        <v>491</v>
      </c>
      <c r="F31" s="132" t="s">
        <v>788</v>
      </c>
      <c r="G31" s="59" t="s">
        <v>1691</v>
      </c>
      <c r="H31" s="131" t="s">
        <v>1202</v>
      </c>
      <c r="I31" s="131" t="s">
        <v>442</v>
      </c>
      <c r="J31" s="133">
        <v>42864</v>
      </c>
      <c r="K31" s="131" t="s">
        <v>1695</v>
      </c>
      <c r="L31" s="131" t="s">
        <v>444</v>
      </c>
      <c r="M31" s="131" t="s">
        <v>452</v>
      </c>
      <c r="N31" s="131" t="s">
        <v>1203</v>
      </c>
      <c r="O31" s="131" t="s">
        <v>474</v>
      </c>
      <c r="P31" s="131" t="s">
        <v>14</v>
      </c>
      <c r="Q31" s="131" t="s">
        <v>22</v>
      </c>
    </row>
    <row r="32" spans="1:251" s="132" customFormat="1" x14ac:dyDescent="0.25">
      <c r="A32" s="131" t="s">
        <v>490</v>
      </c>
      <c r="B32" s="131" t="s">
        <v>437</v>
      </c>
      <c r="C32" s="131" t="s">
        <v>24</v>
      </c>
      <c r="D32" s="131" t="s">
        <v>491</v>
      </c>
      <c r="E32" s="131" t="s">
        <v>491</v>
      </c>
      <c r="F32" s="132" t="s">
        <v>439</v>
      </c>
      <c r="G32" s="59" t="s">
        <v>440</v>
      </c>
      <c r="H32" s="131" t="s">
        <v>203</v>
      </c>
      <c r="I32" s="131" t="s">
        <v>442</v>
      </c>
      <c r="J32" s="133">
        <v>42864</v>
      </c>
      <c r="K32" s="140" t="s">
        <v>1696</v>
      </c>
      <c r="L32" s="131" t="s">
        <v>492</v>
      </c>
      <c r="M32" s="131" t="s">
        <v>493</v>
      </c>
      <c r="N32" s="131" t="s">
        <v>494</v>
      </c>
      <c r="O32" s="131" t="s">
        <v>474</v>
      </c>
      <c r="P32" s="131" t="s">
        <v>14</v>
      </c>
      <c r="Q32" s="131" t="s">
        <v>495</v>
      </c>
    </row>
    <row r="33" spans="1:251" s="132" customFormat="1" x14ac:dyDescent="0.25">
      <c r="A33" s="131" t="s">
        <v>496</v>
      </c>
      <c r="B33" s="131" t="s">
        <v>476</v>
      </c>
      <c r="C33" s="131" t="s">
        <v>24</v>
      </c>
      <c r="D33" s="131" t="s">
        <v>497</v>
      </c>
      <c r="E33" s="131" t="s">
        <v>498</v>
      </c>
      <c r="F33" s="132" t="s">
        <v>439</v>
      </c>
      <c r="G33" s="59" t="s">
        <v>440</v>
      </c>
      <c r="H33" s="131" t="s">
        <v>499</v>
      </c>
      <c r="I33" s="131" t="s">
        <v>484</v>
      </c>
      <c r="J33" s="133">
        <v>42864</v>
      </c>
      <c r="K33" s="131" t="s">
        <v>1694</v>
      </c>
      <c r="L33" s="131" t="s">
        <v>444</v>
      </c>
      <c r="M33" s="131" t="s">
        <v>486</v>
      </c>
      <c r="N33" s="131" t="s">
        <v>500</v>
      </c>
      <c r="O33" s="131" t="s">
        <v>488</v>
      </c>
      <c r="P33" s="131" t="s">
        <v>16</v>
      </c>
      <c r="Q33" s="131" t="s">
        <v>501</v>
      </c>
    </row>
    <row r="34" spans="1:251" s="132" customFormat="1" x14ac:dyDescent="0.25">
      <c r="A34" s="131" t="s">
        <v>1204</v>
      </c>
      <c r="B34" s="131" t="s">
        <v>476</v>
      </c>
      <c r="C34" s="131" t="s">
        <v>24</v>
      </c>
      <c r="D34" s="131" t="s">
        <v>638</v>
      </c>
      <c r="E34" s="131" t="s">
        <v>638</v>
      </c>
      <c r="F34" s="132" t="s">
        <v>788</v>
      </c>
      <c r="G34" s="59" t="s">
        <v>1691</v>
      </c>
      <c r="H34" s="131" t="s">
        <v>1205</v>
      </c>
      <c r="I34" s="131" t="s">
        <v>442</v>
      </c>
      <c r="J34" s="133">
        <v>42864</v>
      </c>
      <c r="K34" s="131" t="s">
        <v>1695</v>
      </c>
      <c r="L34" s="131" t="s">
        <v>444</v>
      </c>
      <c r="M34" s="131" t="s">
        <v>452</v>
      </c>
      <c r="N34" s="131" t="s">
        <v>1206</v>
      </c>
      <c r="O34" s="131" t="s">
        <v>567</v>
      </c>
      <c r="P34" s="131" t="s">
        <v>536</v>
      </c>
      <c r="Q34" s="131" t="s">
        <v>829</v>
      </c>
    </row>
    <row r="35" spans="1:251" x14ac:dyDescent="0.25">
      <c r="A35" s="131" t="s">
        <v>1207</v>
      </c>
      <c r="B35" s="131" t="s">
        <v>437</v>
      </c>
      <c r="C35" s="131" t="s">
        <v>24</v>
      </c>
      <c r="D35" s="131" t="s">
        <v>1208</v>
      </c>
      <c r="E35" s="131" t="s">
        <v>1209</v>
      </c>
      <c r="F35" s="132" t="s">
        <v>788</v>
      </c>
      <c r="G35" s="59" t="s">
        <v>1691</v>
      </c>
      <c r="H35" s="131" t="s">
        <v>1210</v>
      </c>
      <c r="I35" s="131" t="s">
        <v>442</v>
      </c>
      <c r="J35" s="133">
        <v>42864</v>
      </c>
      <c r="K35" s="131" t="s">
        <v>1695</v>
      </c>
      <c r="L35" s="131" t="s">
        <v>444</v>
      </c>
      <c r="M35" s="131" t="s">
        <v>452</v>
      </c>
      <c r="N35" s="131" t="s">
        <v>1211</v>
      </c>
      <c r="O35" s="131" t="s">
        <v>474</v>
      </c>
      <c r="P35" s="131" t="s">
        <v>14</v>
      </c>
      <c r="Q35" s="131" t="s">
        <v>1212</v>
      </c>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132"/>
      <c r="CW35" s="132"/>
      <c r="CX35" s="132"/>
      <c r="CY35" s="132"/>
      <c r="CZ35" s="132"/>
      <c r="DA35" s="132"/>
      <c r="DB35" s="132"/>
      <c r="DC35" s="132"/>
      <c r="DD35" s="132"/>
      <c r="DE35" s="132"/>
      <c r="DF35" s="132"/>
      <c r="DG35" s="132"/>
      <c r="DH35" s="132"/>
      <c r="DI35" s="132"/>
      <c r="DJ35" s="132"/>
      <c r="DK35" s="132"/>
      <c r="DL35" s="132"/>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132"/>
      <c r="EV35" s="132"/>
      <c r="EW35" s="132"/>
      <c r="EX35" s="132"/>
      <c r="EY35" s="132"/>
      <c r="EZ35" s="132"/>
      <c r="FA35" s="132"/>
      <c r="FB35" s="132"/>
      <c r="FC35" s="132"/>
      <c r="FD35" s="132"/>
      <c r="FE35" s="132"/>
      <c r="FF35" s="132"/>
      <c r="FG35" s="132"/>
      <c r="FH35" s="132"/>
      <c r="FI35" s="132"/>
      <c r="FJ35" s="132"/>
      <c r="FK35" s="132"/>
      <c r="FL35" s="132"/>
      <c r="FM35" s="132"/>
      <c r="FN35" s="132"/>
      <c r="FO35" s="132"/>
      <c r="FP35" s="132"/>
      <c r="FQ35" s="132"/>
      <c r="FR35" s="132"/>
      <c r="FS35" s="132"/>
      <c r="FT35" s="132"/>
      <c r="FU35" s="132"/>
      <c r="FV35" s="132"/>
      <c r="FW35" s="132"/>
      <c r="FX35" s="132"/>
      <c r="FY35" s="132"/>
      <c r="FZ35" s="132"/>
      <c r="GA35" s="132"/>
      <c r="GB35" s="132"/>
      <c r="GC35" s="132"/>
      <c r="GD35" s="132"/>
      <c r="GE35" s="132"/>
      <c r="GF35" s="132"/>
      <c r="GG35" s="132"/>
      <c r="GH35" s="132"/>
      <c r="GI35" s="132"/>
      <c r="GJ35" s="132"/>
      <c r="GK35" s="132"/>
      <c r="GL35" s="132"/>
      <c r="GM35" s="132"/>
      <c r="GN35" s="132"/>
      <c r="GO35" s="132"/>
      <c r="GP35" s="132"/>
      <c r="GQ35" s="132"/>
      <c r="GR35" s="132"/>
      <c r="GS35" s="132"/>
      <c r="GT35" s="132"/>
      <c r="GU35" s="132"/>
      <c r="GV35" s="132"/>
      <c r="GW35" s="132"/>
      <c r="GX35" s="132"/>
      <c r="GY35" s="132"/>
      <c r="GZ35" s="132"/>
      <c r="HA35" s="132"/>
      <c r="HB35" s="132"/>
      <c r="HC35" s="132"/>
      <c r="HD35" s="132"/>
      <c r="HE35" s="132"/>
      <c r="HF35" s="132"/>
      <c r="HG35" s="132"/>
      <c r="HH35" s="132"/>
      <c r="HI35" s="132"/>
      <c r="HJ35" s="132"/>
      <c r="HK35" s="132"/>
      <c r="HL35" s="132"/>
      <c r="HM35" s="132"/>
      <c r="HN35" s="132"/>
      <c r="HO35" s="132"/>
      <c r="HP35" s="132"/>
      <c r="HQ35" s="132"/>
      <c r="HR35" s="132"/>
      <c r="HS35" s="132"/>
      <c r="HT35" s="132"/>
      <c r="HU35" s="132"/>
      <c r="HV35" s="132"/>
      <c r="HW35" s="132"/>
      <c r="HX35" s="132"/>
      <c r="HY35" s="132"/>
      <c r="HZ35" s="132"/>
      <c r="IA35" s="132"/>
      <c r="IB35" s="132"/>
      <c r="IC35" s="132"/>
      <c r="ID35" s="132"/>
      <c r="IE35" s="132"/>
      <c r="IF35" s="132"/>
      <c r="IG35" s="132"/>
      <c r="IH35" s="132"/>
      <c r="II35" s="132"/>
      <c r="IJ35" s="132"/>
      <c r="IK35" s="132"/>
      <c r="IL35" s="132"/>
      <c r="IM35" s="132"/>
      <c r="IN35" s="132"/>
      <c r="IO35" s="132"/>
      <c r="IP35" s="132"/>
      <c r="IQ35" s="132"/>
    </row>
    <row r="36" spans="1:251" s="132" customFormat="1" x14ac:dyDescent="0.25">
      <c r="A36" s="131" t="s">
        <v>502</v>
      </c>
      <c r="B36" s="131" t="s">
        <v>476</v>
      </c>
      <c r="C36" s="131" t="s">
        <v>24</v>
      </c>
      <c r="D36" s="131" t="s">
        <v>449</v>
      </c>
      <c r="E36" s="131" t="s">
        <v>503</v>
      </c>
      <c r="F36" s="132" t="s">
        <v>439</v>
      </c>
      <c r="G36" s="59" t="s">
        <v>440</v>
      </c>
      <c r="H36" s="131" t="s">
        <v>504</v>
      </c>
      <c r="I36" s="131" t="s">
        <v>442</v>
      </c>
      <c r="J36" s="133">
        <v>42864</v>
      </c>
      <c r="K36" s="140" t="s">
        <v>1696</v>
      </c>
      <c r="L36" s="131" t="s">
        <v>492</v>
      </c>
      <c r="M36" s="131" t="s">
        <v>493</v>
      </c>
      <c r="N36" s="131" t="s">
        <v>506</v>
      </c>
      <c r="O36" s="131" t="s">
        <v>507</v>
      </c>
      <c r="P36" s="131" t="s">
        <v>15</v>
      </c>
      <c r="Q36" s="131" t="s">
        <v>20</v>
      </c>
    </row>
    <row r="37" spans="1:251" s="132" customFormat="1" x14ac:dyDescent="0.25">
      <c r="A37" s="131" t="s">
        <v>1262</v>
      </c>
      <c r="B37" s="131" t="s">
        <v>437</v>
      </c>
      <c r="C37" s="131" t="s">
        <v>24</v>
      </c>
      <c r="D37" s="131" t="s">
        <v>1071</v>
      </c>
      <c r="E37" s="131" t="s">
        <v>1263</v>
      </c>
      <c r="F37" s="132" t="s">
        <v>932</v>
      </c>
      <c r="G37" s="59" t="s">
        <v>1691</v>
      </c>
      <c r="H37" s="131" t="s">
        <v>1264</v>
      </c>
      <c r="I37" s="131" t="s">
        <v>442</v>
      </c>
      <c r="J37" s="133">
        <v>42864</v>
      </c>
      <c r="K37" s="140" t="s">
        <v>1696</v>
      </c>
      <c r="L37" s="131" t="s">
        <v>492</v>
      </c>
      <c r="M37" s="131" t="s">
        <v>927</v>
      </c>
      <c r="N37" s="131" t="s">
        <v>1265</v>
      </c>
      <c r="O37" s="131" t="s">
        <v>474</v>
      </c>
      <c r="P37" s="131" t="s">
        <v>14</v>
      </c>
      <c r="Q37" s="131" t="s">
        <v>929</v>
      </c>
    </row>
    <row r="38" spans="1:251" s="132" customFormat="1" x14ac:dyDescent="0.25">
      <c r="A38" s="131" t="s">
        <v>1213</v>
      </c>
      <c r="B38" s="131" t="s">
        <v>476</v>
      </c>
      <c r="C38" s="131" t="s">
        <v>24</v>
      </c>
      <c r="D38" s="131" t="s">
        <v>656</v>
      </c>
      <c r="E38" s="131" t="s">
        <v>638</v>
      </c>
      <c r="F38" s="132" t="s">
        <v>932</v>
      </c>
      <c r="G38" s="59" t="s">
        <v>1691</v>
      </c>
      <c r="H38" s="131" t="s">
        <v>1214</v>
      </c>
      <c r="I38" s="131" t="s">
        <v>442</v>
      </c>
      <c r="J38" s="133">
        <v>42864</v>
      </c>
      <c r="K38" s="131" t="s">
        <v>1695</v>
      </c>
      <c r="L38" s="131" t="s">
        <v>444</v>
      </c>
      <c r="M38" s="131" t="s">
        <v>452</v>
      </c>
      <c r="N38" s="131" t="s">
        <v>1215</v>
      </c>
      <c r="O38" s="131" t="s">
        <v>507</v>
      </c>
      <c r="P38" s="131" t="s">
        <v>536</v>
      </c>
      <c r="Q38" s="131" t="s">
        <v>1216</v>
      </c>
    </row>
    <row r="39" spans="1:251" s="132" customFormat="1" x14ac:dyDescent="0.25">
      <c r="A39" s="131" t="s">
        <v>1217</v>
      </c>
      <c r="B39" s="131" t="s">
        <v>476</v>
      </c>
      <c r="C39" s="131" t="s">
        <v>24</v>
      </c>
      <c r="D39" s="131" t="s">
        <v>491</v>
      </c>
      <c r="E39" s="131" t="s">
        <v>491</v>
      </c>
      <c r="F39" s="132" t="s">
        <v>1218</v>
      </c>
      <c r="G39" s="59" t="s">
        <v>1691</v>
      </c>
      <c r="H39" s="131" t="s">
        <v>1219</v>
      </c>
      <c r="I39" s="131" t="s">
        <v>442</v>
      </c>
      <c r="J39" s="133">
        <v>42864</v>
      </c>
      <c r="K39" s="131" t="s">
        <v>1695</v>
      </c>
      <c r="L39" s="131" t="s">
        <v>444</v>
      </c>
      <c r="M39" s="131" t="s">
        <v>452</v>
      </c>
      <c r="N39" s="131" t="s">
        <v>1221</v>
      </c>
      <c r="O39" s="131" t="s">
        <v>567</v>
      </c>
      <c r="P39" s="131" t="s">
        <v>536</v>
      </c>
      <c r="Q39" s="131" t="s">
        <v>1216</v>
      </c>
    </row>
    <row r="40" spans="1:251" s="132" customFormat="1" x14ac:dyDescent="0.25">
      <c r="A40" s="131" t="s">
        <v>435</v>
      </c>
      <c r="B40" s="131" t="s">
        <v>437</v>
      </c>
      <c r="C40" s="131" t="s">
        <v>25</v>
      </c>
      <c r="D40" s="131" t="s">
        <v>438</v>
      </c>
      <c r="E40" s="131" t="s">
        <v>438</v>
      </c>
      <c r="F40" s="132" t="s">
        <v>439</v>
      </c>
      <c r="G40" s="59" t="s">
        <v>440</v>
      </c>
      <c r="H40" s="131" t="s">
        <v>74</v>
      </c>
      <c r="I40" s="131" t="s">
        <v>442</v>
      </c>
      <c r="J40" s="133">
        <v>42864</v>
      </c>
      <c r="K40" s="131" t="s">
        <v>1695</v>
      </c>
      <c r="L40" s="131" t="s">
        <v>444</v>
      </c>
      <c r="M40" s="131" t="s">
        <v>445</v>
      </c>
      <c r="N40" s="131" t="s">
        <v>446</v>
      </c>
      <c r="O40" s="131" t="s">
        <v>447</v>
      </c>
      <c r="P40" s="131" t="s">
        <v>197</v>
      </c>
      <c r="Q40" s="131" t="s">
        <v>198</v>
      </c>
    </row>
    <row r="41" spans="1:251" s="132" customFormat="1" x14ac:dyDescent="0.25">
      <c r="A41" s="131" t="s">
        <v>508</v>
      </c>
      <c r="B41" s="131" t="s">
        <v>476</v>
      </c>
      <c r="C41" s="131" t="s">
        <v>24</v>
      </c>
      <c r="D41" s="131" t="s">
        <v>449</v>
      </c>
      <c r="E41" s="131" t="s">
        <v>509</v>
      </c>
      <c r="F41" s="132" t="s">
        <v>439</v>
      </c>
      <c r="G41" s="59" t="s">
        <v>440</v>
      </c>
      <c r="H41" s="131" t="s">
        <v>208</v>
      </c>
      <c r="I41" s="131" t="s">
        <v>484</v>
      </c>
      <c r="J41" s="133">
        <v>42864</v>
      </c>
      <c r="K41" s="131" t="s">
        <v>1694</v>
      </c>
      <c r="L41" s="131" t="s">
        <v>444</v>
      </c>
      <c r="M41" s="131" t="s">
        <v>452</v>
      </c>
      <c r="N41" s="131" t="s">
        <v>510</v>
      </c>
      <c r="O41" s="131" t="s">
        <v>447</v>
      </c>
      <c r="P41" s="131" t="s">
        <v>197</v>
      </c>
      <c r="Q41" s="131" t="s">
        <v>19</v>
      </c>
    </row>
    <row r="42" spans="1:251" s="132" customFormat="1" x14ac:dyDescent="0.25">
      <c r="A42" s="131" t="s">
        <v>1266</v>
      </c>
      <c r="B42" s="131" t="s">
        <v>476</v>
      </c>
      <c r="C42" s="131" t="s">
        <v>24</v>
      </c>
      <c r="D42" s="131" t="s">
        <v>470</v>
      </c>
      <c r="E42" s="131" t="s">
        <v>1267</v>
      </c>
      <c r="F42" s="132" t="s">
        <v>788</v>
      </c>
      <c r="G42" s="59" t="s">
        <v>1691</v>
      </c>
      <c r="H42" s="131" t="s">
        <v>1268</v>
      </c>
      <c r="I42" s="131" t="s">
        <v>442</v>
      </c>
      <c r="J42" s="133">
        <v>42864</v>
      </c>
      <c r="K42" s="140" t="s">
        <v>1696</v>
      </c>
      <c r="L42" s="131" t="s">
        <v>492</v>
      </c>
      <c r="M42" s="131" t="s">
        <v>493</v>
      </c>
      <c r="N42" s="131" t="s">
        <v>1269</v>
      </c>
      <c r="O42" s="131" t="s">
        <v>507</v>
      </c>
      <c r="P42" s="131" t="s">
        <v>536</v>
      </c>
      <c r="Q42" s="131" t="s">
        <v>979</v>
      </c>
    </row>
    <row r="43" spans="1:251" s="132" customFormat="1" x14ac:dyDescent="0.25">
      <c r="A43" s="131" t="s">
        <v>511</v>
      </c>
      <c r="B43" s="131" t="s">
        <v>437</v>
      </c>
      <c r="C43" s="131" t="s">
        <v>25</v>
      </c>
      <c r="D43" s="131" t="s">
        <v>512</v>
      </c>
      <c r="E43" s="131" t="s">
        <v>513</v>
      </c>
      <c r="F43" s="132" t="s">
        <v>439</v>
      </c>
      <c r="G43" s="59" t="s">
        <v>440</v>
      </c>
      <c r="H43" s="131" t="s">
        <v>207</v>
      </c>
      <c r="I43" s="131" t="s">
        <v>484</v>
      </c>
      <c r="J43" s="133">
        <v>42864</v>
      </c>
      <c r="K43" s="131" t="s">
        <v>1694</v>
      </c>
      <c r="L43" s="131" t="s">
        <v>444</v>
      </c>
      <c r="M43" s="131" t="s">
        <v>452</v>
      </c>
      <c r="N43" s="131" t="s">
        <v>514</v>
      </c>
      <c r="O43" s="131" t="s">
        <v>474</v>
      </c>
      <c r="P43" s="131" t="s">
        <v>14</v>
      </c>
      <c r="Q43" s="131" t="s">
        <v>22</v>
      </c>
    </row>
    <row r="44" spans="1:251" s="132" customFormat="1" x14ac:dyDescent="0.25">
      <c r="A44" s="131" t="s">
        <v>1270</v>
      </c>
      <c r="B44" s="131" t="s">
        <v>437</v>
      </c>
      <c r="C44" s="131" t="s">
        <v>24</v>
      </c>
      <c r="D44" s="131" t="s">
        <v>1271</v>
      </c>
      <c r="E44" s="131" t="s">
        <v>1271</v>
      </c>
      <c r="F44" s="132" t="s">
        <v>932</v>
      </c>
      <c r="G44" s="59" t="s">
        <v>1691</v>
      </c>
      <c r="H44" s="131" t="s">
        <v>1272</v>
      </c>
      <c r="I44" s="131" t="s">
        <v>442</v>
      </c>
      <c r="J44" s="133">
        <v>42864</v>
      </c>
      <c r="K44" s="140" t="s">
        <v>1696</v>
      </c>
      <c r="L44" s="131" t="s">
        <v>492</v>
      </c>
      <c r="M44" s="131" t="s">
        <v>493</v>
      </c>
      <c r="N44" s="131" t="s">
        <v>1273</v>
      </c>
      <c r="O44" s="131" t="s">
        <v>567</v>
      </c>
      <c r="P44" s="131" t="s">
        <v>536</v>
      </c>
      <c r="Q44" s="131" t="s">
        <v>537</v>
      </c>
    </row>
    <row r="45" spans="1:251" s="132" customFormat="1" x14ac:dyDescent="0.25">
      <c r="A45" s="131" t="s">
        <v>1274</v>
      </c>
      <c r="B45" s="131" t="s">
        <v>476</v>
      </c>
      <c r="C45" s="131" t="s">
        <v>24</v>
      </c>
      <c r="D45" s="131" t="s">
        <v>1275</v>
      </c>
      <c r="E45" s="131" t="s">
        <v>1275</v>
      </c>
      <c r="F45" s="132" t="s">
        <v>932</v>
      </c>
      <c r="G45" s="59" t="s">
        <v>1691</v>
      </c>
      <c r="H45" s="131" t="s">
        <v>1276</v>
      </c>
      <c r="I45" s="131" t="s">
        <v>442</v>
      </c>
      <c r="J45" s="133">
        <v>42864</v>
      </c>
      <c r="K45" s="140" t="s">
        <v>1696</v>
      </c>
      <c r="L45" s="131" t="s">
        <v>492</v>
      </c>
      <c r="M45" s="131" t="s">
        <v>493</v>
      </c>
      <c r="N45" s="131" t="s">
        <v>1277</v>
      </c>
      <c r="O45" s="131" t="s">
        <v>474</v>
      </c>
      <c r="P45" s="131" t="s">
        <v>14</v>
      </c>
      <c r="Q45" s="131" t="s">
        <v>541</v>
      </c>
    </row>
    <row r="46" spans="1:251" s="132" customFormat="1" x14ac:dyDescent="0.25">
      <c r="A46" s="131" t="s">
        <v>1278</v>
      </c>
      <c r="B46" s="131" t="s">
        <v>437</v>
      </c>
      <c r="C46" s="131" t="s">
        <v>24</v>
      </c>
      <c r="D46" s="131" t="s">
        <v>1121</v>
      </c>
      <c r="E46" s="131" t="s">
        <v>1121</v>
      </c>
      <c r="F46" s="132" t="s">
        <v>788</v>
      </c>
      <c r="G46" s="59" t="s">
        <v>1691</v>
      </c>
      <c r="H46" s="131" t="s">
        <v>1279</v>
      </c>
      <c r="I46" s="131" t="s">
        <v>442</v>
      </c>
      <c r="J46" s="133">
        <v>42864</v>
      </c>
      <c r="K46" s="140" t="s">
        <v>1696</v>
      </c>
      <c r="L46" s="131" t="s">
        <v>492</v>
      </c>
      <c r="M46" s="131" t="s">
        <v>493</v>
      </c>
      <c r="N46" s="131" t="s">
        <v>1280</v>
      </c>
      <c r="O46" s="131" t="s">
        <v>447</v>
      </c>
      <c r="P46" s="131" t="s">
        <v>197</v>
      </c>
      <c r="Q46" s="131" t="s">
        <v>1281</v>
      </c>
    </row>
    <row r="47" spans="1:251" x14ac:dyDescent="0.25">
      <c r="A47" s="131" t="s">
        <v>1222</v>
      </c>
      <c r="B47" s="131" t="s">
        <v>437</v>
      </c>
      <c r="C47" s="131" t="s">
        <v>24</v>
      </c>
      <c r="D47" s="131" t="s">
        <v>1223</v>
      </c>
      <c r="E47" s="131" t="s">
        <v>1223</v>
      </c>
      <c r="F47" s="132" t="s">
        <v>788</v>
      </c>
      <c r="G47" s="59" t="s">
        <v>1691</v>
      </c>
      <c r="H47" s="131" t="s">
        <v>1224</v>
      </c>
      <c r="I47" s="131" t="s">
        <v>442</v>
      </c>
      <c r="J47" s="133">
        <v>42864</v>
      </c>
      <c r="K47" s="131" t="s">
        <v>1695</v>
      </c>
      <c r="L47" s="131" t="s">
        <v>444</v>
      </c>
      <c r="M47" s="131" t="s">
        <v>1225</v>
      </c>
      <c r="N47" s="131" t="s">
        <v>1226</v>
      </c>
      <c r="O47" s="131" t="s">
        <v>447</v>
      </c>
      <c r="P47" s="131" t="s">
        <v>197</v>
      </c>
      <c r="Q47" s="131" t="s">
        <v>1227</v>
      </c>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2"/>
      <c r="BH47" s="132"/>
      <c r="BI47" s="132"/>
      <c r="BJ47" s="132"/>
      <c r="BK47" s="132"/>
      <c r="BL47" s="132"/>
      <c r="BM47" s="132"/>
      <c r="BN47" s="132"/>
      <c r="BO47" s="132"/>
      <c r="BP47" s="132"/>
      <c r="BQ47" s="132"/>
      <c r="BR47" s="132"/>
      <c r="BS47" s="132"/>
      <c r="BT47" s="132"/>
      <c r="BU47" s="132"/>
      <c r="BV47" s="132"/>
      <c r="BW47" s="132"/>
      <c r="BX47" s="132"/>
      <c r="BY47" s="132"/>
      <c r="BZ47" s="132"/>
      <c r="CA47" s="132"/>
      <c r="CB47" s="132"/>
      <c r="CC47" s="132"/>
      <c r="CD47" s="132"/>
      <c r="CE47" s="132"/>
      <c r="CF47" s="132"/>
      <c r="CG47" s="132"/>
      <c r="CH47" s="132"/>
      <c r="CI47" s="132"/>
      <c r="CJ47" s="132"/>
      <c r="CK47" s="132"/>
      <c r="CL47" s="132"/>
      <c r="CM47" s="132"/>
      <c r="CN47" s="132"/>
      <c r="CO47" s="132"/>
      <c r="CP47" s="132"/>
      <c r="CQ47" s="132"/>
      <c r="CR47" s="132"/>
      <c r="CS47" s="132"/>
      <c r="CT47" s="132"/>
      <c r="CU47" s="132"/>
      <c r="CV47" s="132"/>
      <c r="CW47" s="132"/>
      <c r="CX47" s="132"/>
      <c r="CY47" s="132"/>
      <c r="CZ47" s="132"/>
      <c r="DA47" s="132"/>
      <c r="DB47" s="132"/>
      <c r="DC47" s="132"/>
      <c r="DD47" s="132"/>
      <c r="DE47" s="132"/>
      <c r="DF47" s="132"/>
      <c r="DG47" s="132"/>
      <c r="DH47" s="132"/>
      <c r="DI47" s="132"/>
      <c r="DJ47" s="132"/>
      <c r="DK47" s="132"/>
      <c r="DL47" s="132"/>
      <c r="DM47" s="132"/>
      <c r="DN47" s="132"/>
      <c r="DO47" s="132"/>
      <c r="DP47" s="132"/>
      <c r="DQ47" s="132"/>
      <c r="DR47" s="132"/>
      <c r="DS47" s="132"/>
      <c r="DT47" s="132"/>
      <c r="DU47" s="132"/>
      <c r="DV47" s="132"/>
      <c r="DW47" s="132"/>
      <c r="DX47" s="132"/>
      <c r="DY47" s="132"/>
      <c r="DZ47" s="132"/>
      <c r="EA47" s="132"/>
      <c r="EB47" s="132"/>
      <c r="EC47" s="132"/>
      <c r="ED47" s="132"/>
      <c r="EE47" s="132"/>
      <c r="EF47" s="132"/>
      <c r="EG47" s="132"/>
      <c r="EH47" s="132"/>
      <c r="EI47" s="132"/>
      <c r="EJ47" s="132"/>
      <c r="EK47" s="132"/>
      <c r="EL47" s="132"/>
      <c r="EM47" s="132"/>
      <c r="EN47" s="132"/>
      <c r="EO47" s="132"/>
      <c r="EP47" s="132"/>
      <c r="EQ47" s="132"/>
      <c r="ER47" s="132"/>
      <c r="ES47" s="132"/>
      <c r="ET47" s="132"/>
      <c r="EU47" s="132"/>
      <c r="EV47" s="132"/>
      <c r="EW47" s="132"/>
      <c r="EX47" s="132"/>
      <c r="EY47" s="132"/>
      <c r="EZ47" s="132"/>
      <c r="FA47" s="132"/>
      <c r="FB47" s="132"/>
      <c r="FC47" s="132"/>
      <c r="FD47" s="132"/>
      <c r="FE47" s="132"/>
      <c r="FF47" s="132"/>
      <c r="FG47" s="132"/>
      <c r="FH47" s="132"/>
      <c r="FI47" s="132"/>
      <c r="FJ47" s="132"/>
      <c r="FK47" s="132"/>
      <c r="FL47" s="132"/>
      <c r="FM47" s="132"/>
      <c r="FN47" s="132"/>
      <c r="FO47" s="132"/>
      <c r="FP47" s="132"/>
      <c r="FQ47" s="132"/>
      <c r="FR47" s="132"/>
      <c r="FS47" s="132"/>
      <c r="FT47" s="132"/>
      <c r="FU47" s="132"/>
      <c r="FV47" s="132"/>
      <c r="FW47" s="132"/>
      <c r="FX47" s="132"/>
      <c r="FY47" s="132"/>
      <c r="FZ47" s="132"/>
      <c r="GA47" s="132"/>
      <c r="GB47" s="132"/>
      <c r="GC47" s="132"/>
      <c r="GD47" s="132"/>
      <c r="GE47" s="132"/>
      <c r="GF47" s="132"/>
      <c r="GG47" s="132"/>
      <c r="GH47" s="132"/>
      <c r="GI47" s="132"/>
      <c r="GJ47" s="132"/>
      <c r="GK47" s="132"/>
      <c r="GL47" s="132"/>
      <c r="GM47" s="132"/>
      <c r="GN47" s="132"/>
      <c r="GO47" s="132"/>
      <c r="GP47" s="132"/>
      <c r="GQ47" s="132"/>
      <c r="GR47" s="132"/>
      <c r="GS47" s="132"/>
      <c r="GT47" s="132"/>
      <c r="GU47" s="132"/>
      <c r="GV47" s="132"/>
      <c r="GW47" s="132"/>
      <c r="GX47" s="132"/>
      <c r="GY47" s="132"/>
      <c r="GZ47" s="132"/>
      <c r="HA47" s="132"/>
      <c r="HB47" s="132"/>
      <c r="HC47" s="132"/>
      <c r="HD47" s="132"/>
      <c r="HE47" s="132"/>
      <c r="HF47" s="132"/>
      <c r="HG47" s="132"/>
      <c r="HH47" s="132"/>
      <c r="HI47" s="132"/>
      <c r="HJ47" s="132"/>
      <c r="HK47" s="132"/>
      <c r="HL47" s="132"/>
      <c r="HM47" s="132"/>
      <c r="HN47" s="132"/>
      <c r="HO47" s="132"/>
      <c r="HP47" s="132"/>
      <c r="HQ47" s="132"/>
      <c r="HR47" s="132"/>
      <c r="HS47" s="132"/>
      <c r="HT47" s="132"/>
      <c r="HU47" s="132"/>
      <c r="HV47" s="132"/>
      <c r="HW47" s="132"/>
      <c r="HX47" s="132"/>
      <c r="HY47" s="132"/>
      <c r="HZ47" s="132"/>
      <c r="IA47" s="132"/>
      <c r="IB47" s="132"/>
      <c r="IC47" s="132"/>
      <c r="ID47" s="132"/>
      <c r="IE47" s="132"/>
      <c r="IF47" s="132"/>
      <c r="IG47" s="132"/>
      <c r="IH47" s="132"/>
      <c r="II47" s="132"/>
      <c r="IJ47" s="132"/>
      <c r="IK47" s="132"/>
      <c r="IL47" s="132"/>
      <c r="IM47" s="132"/>
      <c r="IN47" s="132"/>
      <c r="IO47" s="132"/>
      <c r="IP47" s="132"/>
      <c r="IQ47" s="132"/>
    </row>
    <row r="48" spans="1:251" s="132" customFormat="1" x14ac:dyDescent="0.25">
      <c r="A48" s="131" t="s">
        <v>1282</v>
      </c>
      <c r="B48" s="131" t="s">
        <v>437</v>
      </c>
      <c r="C48" s="131" t="s">
        <v>24</v>
      </c>
      <c r="D48" s="131" t="s">
        <v>1283</v>
      </c>
      <c r="E48" s="131" t="s">
        <v>1283</v>
      </c>
      <c r="F48" s="132" t="s">
        <v>1218</v>
      </c>
      <c r="G48" s="59" t="s">
        <v>1691</v>
      </c>
      <c r="H48" s="131" t="s">
        <v>1284</v>
      </c>
      <c r="I48" s="131" t="s">
        <v>442</v>
      </c>
      <c r="J48" s="133">
        <v>42864</v>
      </c>
      <c r="K48" s="140" t="s">
        <v>1696</v>
      </c>
      <c r="L48" s="131" t="s">
        <v>492</v>
      </c>
      <c r="M48" s="131" t="s">
        <v>493</v>
      </c>
      <c r="N48" s="131" t="s">
        <v>1285</v>
      </c>
      <c r="O48" s="131" t="s">
        <v>474</v>
      </c>
      <c r="P48" s="131" t="s">
        <v>14</v>
      </c>
      <c r="Q48" s="131" t="s">
        <v>18</v>
      </c>
    </row>
    <row r="49" spans="1:251" s="132" customFormat="1" x14ac:dyDescent="0.25">
      <c r="A49" s="131" t="s">
        <v>448</v>
      </c>
      <c r="B49" s="131" t="s">
        <v>437</v>
      </c>
      <c r="C49" s="131" t="s">
        <v>24</v>
      </c>
      <c r="D49" s="131" t="s">
        <v>449</v>
      </c>
      <c r="E49" s="131" t="s">
        <v>450</v>
      </c>
      <c r="F49" s="132" t="s">
        <v>439</v>
      </c>
      <c r="G49" s="59" t="s">
        <v>440</v>
      </c>
      <c r="H49" s="131" t="s">
        <v>75</v>
      </c>
      <c r="I49" s="131" t="s">
        <v>442</v>
      </c>
      <c r="J49" s="133">
        <v>42864</v>
      </c>
      <c r="K49" s="131" t="s">
        <v>1695</v>
      </c>
      <c r="L49" s="131" t="s">
        <v>444</v>
      </c>
      <c r="M49" s="131" t="s">
        <v>452</v>
      </c>
      <c r="N49" s="131" t="s">
        <v>453</v>
      </c>
      <c r="O49" s="131" t="s">
        <v>454</v>
      </c>
      <c r="P49" s="131" t="s">
        <v>15</v>
      </c>
      <c r="Q49" s="131" t="s">
        <v>19</v>
      </c>
    </row>
    <row r="50" spans="1:251" s="132" customFormat="1" x14ac:dyDescent="0.25">
      <c r="A50" s="131" t="s">
        <v>1286</v>
      </c>
      <c r="B50" s="131" t="s">
        <v>476</v>
      </c>
      <c r="C50" s="131" t="s">
        <v>24</v>
      </c>
      <c r="D50" s="131" t="s">
        <v>1287</v>
      </c>
      <c r="E50" s="131" t="s">
        <v>1287</v>
      </c>
      <c r="F50" s="132" t="s">
        <v>788</v>
      </c>
      <c r="G50" s="59" t="s">
        <v>1691</v>
      </c>
      <c r="H50" s="131" t="s">
        <v>1288</v>
      </c>
      <c r="I50" s="131" t="s">
        <v>442</v>
      </c>
      <c r="J50" s="133">
        <v>42864</v>
      </c>
      <c r="K50" s="140" t="s">
        <v>1696</v>
      </c>
      <c r="L50" s="131" t="s">
        <v>492</v>
      </c>
      <c r="M50" s="131" t="s">
        <v>493</v>
      </c>
      <c r="N50" s="131" t="s">
        <v>1289</v>
      </c>
      <c r="O50" s="131" t="s">
        <v>474</v>
      </c>
      <c r="P50" s="131" t="s">
        <v>14</v>
      </c>
      <c r="Q50" s="131" t="s">
        <v>1290</v>
      </c>
    </row>
    <row r="51" spans="1:251" s="132" customFormat="1" x14ac:dyDescent="0.25">
      <c r="A51" s="131" t="s">
        <v>515</v>
      </c>
      <c r="B51" s="131" t="s">
        <v>437</v>
      </c>
      <c r="C51" s="131" t="s">
        <v>25</v>
      </c>
      <c r="D51" s="131" t="s">
        <v>516</v>
      </c>
      <c r="E51" s="131" t="s">
        <v>516</v>
      </c>
      <c r="F51" s="132" t="s">
        <v>439</v>
      </c>
      <c r="G51" s="59" t="s">
        <v>440</v>
      </c>
      <c r="H51" s="131" t="s">
        <v>209</v>
      </c>
      <c r="I51" s="131" t="s">
        <v>442</v>
      </c>
      <c r="J51" s="133">
        <v>42864</v>
      </c>
      <c r="K51" s="140" t="s">
        <v>1696</v>
      </c>
      <c r="L51" s="131" t="s">
        <v>492</v>
      </c>
      <c r="M51" s="131" t="s">
        <v>493</v>
      </c>
      <c r="N51" s="131" t="s">
        <v>517</v>
      </c>
      <c r="O51" s="131" t="s">
        <v>474</v>
      </c>
      <c r="P51" s="131" t="s">
        <v>14</v>
      </c>
      <c r="Q51" s="131" t="s">
        <v>518</v>
      </c>
    </row>
    <row r="52" spans="1:251" s="132" customFormat="1" x14ac:dyDescent="0.25">
      <c r="A52" s="131" t="s">
        <v>519</v>
      </c>
      <c r="B52" s="131" t="s">
        <v>437</v>
      </c>
      <c r="C52" s="131" t="s">
        <v>24</v>
      </c>
      <c r="D52" s="131" t="s">
        <v>520</v>
      </c>
      <c r="E52" s="131" t="s">
        <v>521</v>
      </c>
      <c r="F52" s="132" t="s">
        <v>439</v>
      </c>
      <c r="G52" s="59" t="s">
        <v>440</v>
      </c>
      <c r="H52" s="131" t="s">
        <v>210</v>
      </c>
      <c r="I52" s="131" t="s">
        <v>442</v>
      </c>
      <c r="J52" s="133">
        <v>42864</v>
      </c>
      <c r="K52" s="140" t="s">
        <v>1696</v>
      </c>
      <c r="L52" s="131" t="s">
        <v>492</v>
      </c>
      <c r="M52" s="131" t="s">
        <v>493</v>
      </c>
      <c r="N52" s="131" t="s">
        <v>523</v>
      </c>
      <c r="O52" s="131" t="s">
        <v>474</v>
      </c>
      <c r="P52" s="131" t="s">
        <v>14</v>
      </c>
      <c r="Q52" s="131" t="s">
        <v>524</v>
      </c>
    </row>
    <row r="53" spans="1:251" s="132" customFormat="1" x14ac:dyDescent="0.25">
      <c r="A53" s="131" t="s">
        <v>455</v>
      </c>
      <c r="B53" s="131" t="s">
        <v>437</v>
      </c>
      <c r="C53" s="131" t="s">
        <v>24</v>
      </c>
      <c r="D53" s="131" t="s">
        <v>456</v>
      </c>
      <c r="E53" s="131" t="s">
        <v>456</v>
      </c>
      <c r="F53" s="132" t="s">
        <v>439</v>
      </c>
      <c r="G53" s="59" t="s">
        <v>440</v>
      </c>
      <c r="H53" s="131" t="s">
        <v>457</v>
      </c>
      <c r="I53" s="131" t="s">
        <v>442</v>
      </c>
      <c r="J53" s="133">
        <v>42864</v>
      </c>
      <c r="K53" s="131" t="s">
        <v>1695</v>
      </c>
      <c r="L53" s="131" t="s">
        <v>444</v>
      </c>
      <c r="M53" s="131" t="s">
        <v>458</v>
      </c>
      <c r="N53" s="131" t="s">
        <v>459</v>
      </c>
      <c r="O53" s="131" t="s">
        <v>454</v>
      </c>
      <c r="P53" s="131" t="s">
        <v>197</v>
      </c>
      <c r="Q53" s="131" t="s">
        <v>202</v>
      </c>
    </row>
    <row r="54" spans="1:251" s="132" customFormat="1" x14ac:dyDescent="0.25">
      <c r="A54" s="131" t="s">
        <v>525</v>
      </c>
      <c r="B54" s="131" t="s">
        <v>437</v>
      </c>
      <c r="C54" s="131" t="s">
        <v>25</v>
      </c>
      <c r="D54" s="131" t="s">
        <v>516</v>
      </c>
      <c r="E54" s="131" t="s">
        <v>516</v>
      </c>
      <c r="F54" s="132" t="s">
        <v>439</v>
      </c>
      <c r="G54" s="59" t="s">
        <v>440</v>
      </c>
      <c r="H54" s="131" t="s">
        <v>204</v>
      </c>
      <c r="I54" s="131" t="s">
        <v>442</v>
      </c>
      <c r="J54" s="133">
        <v>42864</v>
      </c>
      <c r="K54" s="140" t="s">
        <v>1696</v>
      </c>
      <c r="L54" s="131" t="s">
        <v>492</v>
      </c>
      <c r="M54" s="131" t="s">
        <v>493</v>
      </c>
      <c r="N54" s="131" t="s">
        <v>526</v>
      </c>
      <c r="O54" s="131" t="s">
        <v>474</v>
      </c>
      <c r="P54" s="131" t="s">
        <v>14</v>
      </c>
      <c r="Q54" s="131" t="s">
        <v>527</v>
      </c>
    </row>
    <row r="55" spans="1:251" x14ac:dyDescent="0.25">
      <c r="A55" s="131" t="s">
        <v>1228</v>
      </c>
      <c r="B55" s="131" t="s">
        <v>437</v>
      </c>
      <c r="C55" s="131" t="s">
        <v>24</v>
      </c>
      <c r="D55" s="131" t="s">
        <v>656</v>
      </c>
      <c r="E55" s="131" t="s">
        <v>656</v>
      </c>
      <c r="F55" s="132" t="s">
        <v>788</v>
      </c>
      <c r="G55" s="59" t="s">
        <v>1691</v>
      </c>
      <c r="H55" s="131" t="s">
        <v>1229</v>
      </c>
      <c r="I55" s="131" t="s">
        <v>442</v>
      </c>
      <c r="J55" s="133">
        <v>42864</v>
      </c>
      <c r="K55" s="131" t="s">
        <v>1695</v>
      </c>
      <c r="L55" s="131" t="s">
        <v>444</v>
      </c>
      <c r="M55" s="131" t="s">
        <v>1225</v>
      </c>
      <c r="N55" s="131" t="s">
        <v>1230</v>
      </c>
      <c r="O55" s="131" t="s">
        <v>447</v>
      </c>
      <c r="P55" s="131" t="s">
        <v>197</v>
      </c>
      <c r="Q55" s="131" t="s">
        <v>1227</v>
      </c>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5"/>
      <c r="BG55" s="135"/>
      <c r="BH55" s="135"/>
      <c r="BI55" s="135"/>
      <c r="BJ55" s="135"/>
      <c r="BK55" s="135"/>
      <c r="BL55" s="135"/>
      <c r="BM55" s="135"/>
      <c r="BN55" s="135"/>
      <c r="BO55" s="135"/>
      <c r="BP55" s="135"/>
      <c r="BQ55" s="135"/>
      <c r="BR55" s="135"/>
      <c r="BS55" s="135"/>
      <c r="BT55" s="135"/>
      <c r="BU55" s="135"/>
      <c r="BV55" s="135"/>
      <c r="BW55" s="135"/>
      <c r="BX55" s="135"/>
      <c r="BY55" s="135"/>
      <c r="BZ55" s="135"/>
      <c r="CA55" s="135"/>
      <c r="CB55" s="135"/>
      <c r="CC55" s="135"/>
      <c r="CD55" s="135"/>
      <c r="CE55" s="135"/>
      <c r="CF55" s="135"/>
      <c r="CG55" s="135"/>
      <c r="CH55" s="135"/>
      <c r="CI55" s="135"/>
      <c r="CJ55" s="135"/>
      <c r="CK55" s="135"/>
      <c r="CL55" s="135"/>
      <c r="CM55" s="135"/>
      <c r="CN55" s="135"/>
      <c r="CO55" s="135"/>
      <c r="CP55" s="135"/>
      <c r="CQ55" s="135"/>
      <c r="CR55" s="135"/>
      <c r="CS55" s="135"/>
      <c r="CT55" s="135"/>
      <c r="CU55" s="135"/>
      <c r="CV55" s="135"/>
      <c r="CW55" s="135"/>
      <c r="CX55" s="135"/>
      <c r="CY55" s="135"/>
      <c r="CZ55" s="135"/>
      <c r="DA55" s="135"/>
      <c r="DB55" s="135"/>
      <c r="DC55" s="135"/>
      <c r="DD55" s="135"/>
      <c r="DE55" s="135"/>
      <c r="DF55" s="135"/>
      <c r="DG55" s="135"/>
      <c r="DH55" s="135"/>
      <c r="DI55" s="135"/>
      <c r="DJ55" s="135"/>
      <c r="DK55" s="135"/>
      <c r="DL55" s="135"/>
      <c r="DM55" s="135"/>
      <c r="DN55" s="135"/>
      <c r="DO55" s="135"/>
      <c r="DP55" s="135"/>
      <c r="DQ55" s="135"/>
      <c r="DR55" s="135"/>
      <c r="DS55" s="135"/>
      <c r="DT55" s="135"/>
      <c r="DU55" s="135"/>
      <c r="DV55" s="135"/>
      <c r="DW55" s="135"/>
      <c r="DX55" s="135"/>
      <c r="DY55" s="135"/>
      <c r="DZ55" s="135"/>
      <c r="EA55" s="135"/>
      <c r="EB55" s="135"/>
      <c r="EC55" s="135"/>
      <c r="ED55" s="135"/>
      <c r="EE55" s="135"/>
      <c r="EF55" s="135"/>
      <c r="EG55" s="135"/>
      <c r="EH55" s="135"/>
      <c r="EI55" s="135"/>
      <c r="EJ55" s="135"/>
      <c r="EK55" s="135"/>
      <c r="EL55" s="135"/>
      <c r="EM55" s="135"/>
      <c r="EN55" s="135"/>
      <c r="EO55" s="135"/>
      <c r="EP55" s="135"/>
      <c r="EQ55" s="135"/>
      <c r="ER55" s="135"/>
      <c r="ES55" s="135"/>
      <c r="ET55" s="135"/>
      <c r="EU55" s="135"/>
      <c r="EV55" s="135"/>
      <c r="EW55" s="135"/>
      <c r="EX55" s="135"/>
      <c r="EY55" s="135"/>
      <c r="EZ55" s="135"/>
      <c r="FA55" s="135"/>
      <c r="FB55" s="135"/>
      <c r="FC55" s="135"/>
      <c r="FD55" s="135"/>
      <c r="FE55" s="135"/>
      <c r="FF55" s="135"/>
      <c r="FG55" s="135"/>
      <c r="FH55" s="135"/>
      <c r="FI55" s="135"/>
      <c r="FJ55" s="135"/>
      <c r="FK55" s="135"/>
      <c r="FL55" s="135"/>
      <c r="FM55" s="135"/>
      <c r="FN55" s="135"/>
      <c r="FO55" s="135"/>
      <c r="FP55" s="135"/>
      <c r="FQ55" s="135"/>
      <c r="FR55" s="135"/>
      <c r="FS55" s="135"/>
      <c r="FT55" s="135"/>
      <c r="FU55" s="135"/>
      <c r="FV55" s="135"/>
      <c r="FW55" s="135"/>
      <c r="FX55" s="135"/>
      <c r="FY55" s="135"/>
      <c r="FZ55" s="135"/>
      <c r="GA55" s="135"/>
      <c r="GB55" s="135"/>
      <c r="GC55" s="135"/>
      <c r="GD55" s="135"/>
      <c r="GE55" s="135"/>
      <c r="GF55" s="135"/>
      <c r="GG55" s="135"/>
      <c r="GH55" s="135"/>
      <c r="GI55" s="135"/>
      <c r="GJ55" s="135"/>
      <c r="GK55" s="135"/>
      <c r="GL55" s="135"/>
      <c r="GM55" s="135"/>
      <c r="GN55" s="135"/>
      <c r="GO55" s="135"/>
      <c r="GP55" s="135"/>
      <c r="GQ55" s="135"/>
      <c r="GR55" s="135"/>
      <c r="GS55" s="135"/>
      <c r="GT55" s="135"/>
      <c r="GU55" s="135"/>
      <c r="GV55" s="135"/>
      <c r="GW55" s="135"/>
      <c r="GX55" s="135"/>
      <c r="GY55" s="135"/>
      <c r="GZ55" s="135"/>
      <c r="HA55" s="135"/>
      <c r="HB55" s="135"/>
      <c r="HC55" s="135"/>
      <c r="HD55" s="135"/>
      <c r="HE55" s="135"/>
      <c r="HF55" s="135"/>
      <c r="HG55" s="135"/>
      <c r="HH55" s="135"/>
      <c r="HI55" s="135"/>
      <c r="HJ55" s="135"/>
      <c r="HK55" s="135"/>
      <c r="HL55" s="135"/>
      <c r="HM55" s="135"/>
      <c r="HN55" s="135"/>
      <c r="HO55" s="135"/>
      <c r="HP55" s="135"/>
      <c r="HQ55" s="135"/>
      <c r="HR55" s="135"/>
      <c r="HS55" s="135"/>
      <c r="HT55" s="135"/>
      <c r="HU55" s="135"/>
      <c r="HV55" s="135"/>
      <c r="HW55" s="135"/>
      <c r="HX55" s="135"/>
      <c r="HY55" s="135"/>
      <c r="HZ55" s="135"/>
      <c r="IA55" s="135"/>
      <c r="IB55" s="135"/>
      <c r="IC55" s="135"/>
      <c r="ID55" s="135"/>
      <c r="IE55" s="135"/>
      <c r="IF55" s="135"/>
      <c r="IG55" s="135"/>
      <c r="IH55" s="135"/>
      <c r="II55" s="135"/>
      <c r="IJ55" s="135"/>
      <c r="IK55" s="135"/>
      <c r="IL55" s="135"/>
      <c r="IM55" s="135"/>
      <c r="IN55" s="135"/>
      <c r="IO55" s="135"/>
      <c r="IP55" s="135"/>
      <c r="IQ55" s="135"/>
    </row>
    <row r="56" spans="1:251" s="132" customFormat="1" x14ac:dyDescent="0.25">
      <c r="A56" s="131" t="s">
        <v>1231</v>
      </c>
      <c r="B56" s="131" t="s">
        <v>437</v>
      </c>
      <c r="C56" s="131" t="s">
        <v>24</v>
      </c>
      <c r="D56" s="131" t="s">
        <v>557</v>
      </c>
      <c r="E56" s="131" t="s">
        <v>711</v>
      </c>
      <c r="F56" s="132" t="s">
        <v>932</v>
      </c>
      <c r="G56" s="59" t="s">
        <v>1691</v>
      </c>
      <c r="H56" s="131" t="s">
        <v>1232</v>
      </c>
      <c r="I56" s="131" t="s">
        <v>442</v>
      </c>
      <c r="J56" s="133">
        <v>42864</v>
      </c>
      <c r="K56" s="131" t="s">
        <v>1695</v>
      </c>
      <c r="L56" s="131" t="s">
        <v>444</v>
      </c>
      <c r="M56" s="131" t="s">
        <v>961</v>
      </c>
      <c r="N56" s="131" t="s">
        <v>1233</v>
      </c>
      <c r="O56" s="131" t="s">
        <v>507</v>
      </c>
      <c r="P56" s="131" t="s">
        <v>16</v>
      </c>
      <c r="Q56" s="131" t="s">
        <v>963</v>
      </c>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35"/>
      <c r="BY56" s="135"/>
      <c r="BZ56" s="135"/>
      <c r="CA56" s="135"/>
      <c r="CB56" s="135"/>
      <c r="CC56" s="135"/>
      <c r="CD56" s="135"/>
      <c r="CE56" s="135"/>
      <c r="CF56" s="135"/>
      <c r="CG56" s="135"/>
      <c r="CH56" s="135"/>
      <c r="CI56" s="135"/>
      <c r="CJ56" s="135"/>
      <c r="CK56" s="135"/>
      <c r="CL56" s="135"/>
      <c r="CM56" s="135"/>
      <c r="CN56" s="135"/>
      <c r="CO56" s="135"/>
      <c r="CP56" s="135"/>
      <c r="CQ56" s="135"/>
      <c r="CR56" s="135"/>
      <c r="CS56" s="135"/>
      <c r="CT56" s="135"/>
      <c r="CU56" s="135"/>
      <c r="CV56" s="135"/>
      <c r="CW56" s="135"/>
      <c r="CX56" s="135"/>
      <c r="CY56" s="135"/>
      <c r="CZ56" s="135"/>
      <c r="DA56" s="135"/>
      <c r="DB56" s="135"/>
      <c r="DC56" s="135"/>
      <c r="DD56" s="135"/>
      <c r="DE56" s="135"/>
      <c r="DF56" s="135"/>
      <c r="DG56" s="135"/>
      <c r="DH56" s="135"/>
      <c r="DI56" s="135"/>
      <c r="DJ56" s="135"/>
      <c r="DK56" s="135"/>
      <c r="DL56" s="135"/>
      <c r="DM56" s="135"/>
      <c r="DN56" s="135"/>
      <c r="DO56" s="135"/>
      <c r="DP56" s="135"/>
      <c r="DQ56" s="135"/>
      <c r="DR56" s="135"/>
      <c r="DS56" s="135"/>
      <c r="DT56" s="135"/>
      <c r="DU56" s="135"/>
      <c r="DV56" s="135"/>
      <c r="DW56" s="135"/>
      <c r="DX56" s="135"/>
      <c r="DY56" s="135"/>
      <c r="DZ56" s="135"/>
      <c r="EA56" s="135"/>
      <c r="EB56" s="135"/>
      <c r="EC56" s="135"/>
      <c r="ED56" s="135"/>
      <c r="EE56" s="135"/>
      <c r="EF56" s="135"/>
      <c r="EG56" s="135"/>
      <c r="EH56" s="135"/>
      <c r="EI56" s="135"/>
      <c r="EJ56" s="135"/>
      <c r="EK56" s="135"/>
      <c r="EL56" s="135"/>
      <c r="EM56" s="135"/>
      <c r="EN56" s="135"/>
      <c r="EO56" s="135"/>
      <c r="EP56" s="135"/>
      <c r="EQ56" s="135"/>
      <c r="ER56" s="135"/>
      <c r="ES56" s="135"/>
      <c r="ET56" s="135"/>
      <c r="EU56" s="135"/>
      <c r="EV56" s="135"/>
      <c r="EW56" s="135"/>
      <c r="EX56" s="135"/>
      <c r="EY56" s="135"/>
      <c r="EZ56" s="135"/>
      <c r="FA56" s="135"/>
      <c r="FB56" s="135"/>
      <c r="FC56" s="135"/>
      <c r="FD56" s="135"/>
      <c r="FE56" s="135"/>
      <c r="FF56" s="135"/>
      <c r="FG56" s="135"/>
      <c r="FH56" s="135"/>
      <c r="FI56" s="135"/>
      <c r="FJ56" s="135"/>
      <c r="FK56" s="135"/>
      <c r="FL56" s="135"/>
      <c r="FM56" s="135"/>
      <c r="FN56" s="135"/>
      <c r="FO56" s="135"/>
      <c r="FP56" s="135"/>
      <c r="FQ56" s="135"/>
      <c r="FR56" s="135"/>
      <c r="FS56" s="135"/>
      <c r="FT56" s="135"/>
      <c r="FU56" s="135"/>
      <c r="FV56" s="135"/>
      <c r="FW56" s="135"/>
      <c r="FX56" s="135"/>
      <c r="FY56" s="135"/>
      <c r="FZ56" s="135"/>
      <c r="GA56" s="135"/>
      <c r="GB56" s="135"/>
      <c r="GC56" s="135"/>
      <c r="GD56" s="135"/>
      <c r="GE56" s="135"/>
      <c r="GF56" s="135"/>
      <c r="GG56" s="135"/>
      <c r="GH56" s="135"/>
      <c r="GI56" s="135"/>
      <c r="GJ56" s="135"/>
      <c r="GK56" s="135"/>
      <c r="GL56" s="135"/>
      <c r="GM56" s="135"/>
      <c r="GN56" s="135"/>
      <c r="GO56" s="135"/>
      <c r="GP56" s="135"/>
      <c r="GQ56" s="135"/>
      <c r="GR56" s="135"/>
      <c r="GS56" s="135"/>
      <c r="GT56" s="135"/>
      <c r="GU56" s="135"/>
      <c r="GV56" s="135"/>
      <c r="GW56" s="135"/>
      <c r="GX56" s="135"/>
      <c r="GY56" s="135"/>
      <c r="GZ56" s="135"/>
      <c r="HA56" s="135"/>
      <c r="HB56" s="135"/>
      <c r="HC56" s="135"/>
      <c r="HD56" s="135"/>
      <c r="HE56" s="135"/>
      <c r="HF56" s="135"/>
      <c r="HG56" s="135"/>
      <c r="HH56" s="135"/>
      <c r="HI56" s="135"/>
      <c r="HJ56" s="135"/>
      <c r="HK56" s="135"/>
      <c r="HL56" s="135"/>
      <c r="HM56" s="135"/>
      <c r="HN56" s="135"/>
      <c r="HO56" s="135"/>
      <c r="HP56" s="135"/>
      <c r="HQ56" s="135"/>
      <c r="HR56" s="135"/>
      <c r="HS56" s="135"/>
      <c r="HT56" s="135"/>
      <c r="HU56" s="135"/>
      <c r="HV56" s="135"/>
      <c r="HW56" s="135"/>
      <c r="HX56" s="135"/>
      <c r="HY56" s="135"/>
      <c r="HZ56" s="135"/>
      <c r="IA56" s="135"/>
      <c r="IB56" s="135"/>
      <c r="IC56" s="135"/>
      <c r="ID56" s="135"/>
      <c r="IE56" s="135"/>
      <c r="IF56" s="135"/>
      <c r="IG56" s="135"/>
      <c r="IH56" s="135"/>
      <c r="II56" s="135"/>
      <c r="IJ56" s="135"/>
      <c r="IK56" s="135"/>
      <c r="IL56" s="135"/>
      <c r="IM56" s="135"/>
      <c r="IN56" s="135"/>
      <c r="IO56" s="135"/>
      <c r="IP56" s="135"/>
      <c r="IQ56" s="135"/>
    </row>
    <row r="57" spans="1:251" s="132" customFormat="1" x14ac:dyDescent="0.25">
      <c r="A57" s="131" t="s">
        <v>460</v>
      </c>
      <c r="B57" s="131" t="s">
        <v>437</v>
      </c>
      <c r="C57" s="131" t="s">
        <v>24</v>
      </c>
      <c r="D57" s="131" t="s">
        <v>461</v>
      </c>
      <c r="E57" s="131" t="s">
        <v>462</v>
      </c>
      <c r="F57" s="132" t="s">
        <v>439</v>
      </c>
      <c r="G57" s="59" t="s">
        <v>440</v>
      </c>
      <c r="H57" s="131" t="s">
        <v>73</v>
      </c>
      <c r="I57" s="131" t="s">
        <v>442</v>
      </c>
      <c r="J57" s="133">
        <v>42864</v>
      </c>
      <c r="K57" s="131" t="s">
        <v>1695</v>
      </c>
      <c r="L57" s="131" t="s">
        <v>444</v>
      </c>
      <c r="M57" s="131" t="s">
        <v>463</v>
      </c>
      <c r="N57" s="131" t="s">
        <v>464</v>
      </c>
      <c r="O57" s="131" t="s">
        <v>454</v>
      </c>
      <c r="P57" s="131" t="s">
        <v>15</v>
      </c>
      <c r="Q57" s="131" t="s">
        <v>201</v>
      </c>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5"/>
      <c r="BG57" s="135"/>
      <c r="BH57" s="135"/>
      <c r="BI57" s="135"/>
      <c r="BJ57" s="135"/>
      <c r="BK57" s="135"/>
      <c r="BL57" s="135"/>
      <c r="BM57" s="135"/>
      <c r="BN57" s="135"/>
      <c r="BO57" s="135"/>
      <c r="BP57" s="135"/>
      <c r="BQ57" s="135"/>
      <c r="BR57" s="135"/>
      <c r="BS57" s="135"/>
      <c r="BT57" s="135"/>
      <c r="BU57" s="135"/>
      <c r="BV57" s="135"/>
      <c r="BW57" s="135"/>
      <c r="BX57" s="135"/>
      <c r="BY57" s="135"/>
      <c r="BZ57" s="135"/>
      <c r="CA57" s="135"/>
      <c r="CB57" s="135"/>
      <c r="CC57" s="135"/>
      <c r="CD57" s="135"/>
      <c r="CE57" s="135"/>
      <c r="CF57" s="135"/>
      <c r="CG57" s="135"/>
      <c r="CH57" s="135"/>
      <c r="CI57" s="135"/>
      <c r="CJ57" s="135"/>
      <c r="CK57" s="135"/>
      <c r="CL57" s="135"/>
      <c r="CM57" s="135"/>
      <c r="CN57" s="135"/>
      <c r="CO57" s="135"/>
      <c r="CP57" s="135"/>
      <c r="CQ57" s="135"/>
      <c r="CR57" s="135"/>
      <c r="CS57" s="135"/>
      <c r="CT57" s="135"/>
      <c r="CU57" s="135"/>
      <c r="CV57" s="135"/>
      <c r="CW57" s="135"/>
      <c r="CX57" s="135"/>
      <c r="CY57" s="135"/>
      <c r="CZ57" s="135"/>
      <c r="DA57" s="135"/>
      <c r="DB57" s="135"/>
      <c r="DC57" s="135"/>
      <c r="DD57" s="135"/>
      <c r="DE57" s="135"/>
      <c r="DF57" s="135"/>
      <c r="DG57" s="135"/>
      <c r="DH57" s="135"/>
      <c r="DI57" s="135"/>
      <c r="DJ57" s="135"/>
      <c r="DK57" s="135"/>
      <c r="DL57" s="135"/>
      <c r="DM57" s="135"/>
      <c r="DN57" s="135"/>
      <c r="DO57" s="135"/>
      <c r="DP57" s="135"/>
      <c r="DQ57" s="135"/>
      <c r="DR57" s="135"/>
      <c r="DS57" s="135"/>
      <c r="DT57" s="135"/>
      <c r="DU57" s="135"/>
      <c r="DV57" s="135"/>
      <c r="DW57" s="135"/>
      <c r="DX57" s="135"/>
      <c r="DY57" s="135"/>
      <c r="DZ57" s="135"/>
      <c r="EA57" s="135"/>
      <c r="EB57" s="135"/>
      <c r="EC57" s="135"/>
      <c r="ED57" s="135"/>
      <c r="EE57" s="135"/>
      <c r="EF57" s="135"/>
      <c r="EG57" s="135"/>
      <c r="EH57" s="135"/>
      <c r="EI57" s="135"/>
      <c r="EJ57" s="135"/>
      <c r="EK57" s="135"/>
      <c r="EL57" s="135"/>
      <c r="EM57" s="135"/>
      <c r="EN57" s="135"/>
      <c r="EO57" s="135"/>
      <c r="EP57" s="135"/>
      <c r="EQ57" s="135"/>
      <c r="ER57" s="135"/>
      <c r="ES57" s="135"/>
      <c r="ET57" s="135"/>
      <c r="EU57" s="135"/>
      <c r="EV57" s="135"/>
      <c r="EW57" s="135"/>
      <c r="EX57" s="135"/>
      <c r="EY57" s="135"/>
      <c r="EZ57" s="135"/>
      <c r="FA57" s="135"/>
      <c r="FB57" s="135"/>
      <c r="FC57" s="135"/>
      <c r="FD57" s="135"/>
      <c r="FE57" s="135"/>
      <c r="FF57" s="135"/>
      <c r="FG57" s="135"/>
      <c r="FH57" s="135"/>
      <c r="FI57" s="135"/>
      <c r="FJ57" s="135"/>
      <c r="FK57" s="135"/>
      <c r="FL57" s="135"/>
      <c r="FM57" s="135"/>
      <c r="FN57" s="135"/>
      <c r="FO57" s="135"/>
      <c r="FP57" s="135"/>
      <c r="FQ57" s="135"/>
      <c r="FR57" s="135"/>
      <c r="FS57" s="135"/>
      <c r="FT57" s="135"/>
      <c r="FU57" s="135"/>
      <c r="FV57" s="135"/>
      <c r="FW57" s="135"/>
      <c r="FX57" s="135"/>
      <c r="FY57" s="135"/>
      <c r="FZ57" s="135"/>
      <c r="GA57" s="135"/>
      <c r="GB57" s="135"/>
      <c r="GC57" s="135"/>
      <c r="GD57" s="135"/>
      <c r="GE57" s="135"/>
      <c r="GF57" s="135"/>
      <c r="GG57" s="135"/>
      <c r="GH57" s="135"/>
      <c r="GI57" s="135"/>
      <c r="GJ57" s="135"/>
      <c r="GK57" s="135"/>
      <c r="GL57" s="135"/>
      <c r="GM57" s="135"/>
      <c r="GN57" s="135"/>
      <c r="GO57" s="135"/>
      <c r="GP57" s="135"/>
      <c r="GQ57" s="135"/>
      <c r="GR57" s="135"/>
      <c r="GS57" s="135"/>
      <c r="GT57" s="135"/>
      <c r="GU57" s="135"/>
      <c r="GV57" s="135"/>
      <c r="GW57" s="135"/>
      <c r="GX57" s="135"/>
      <c r="GY57" s="135"/>
      <c r="GZ57" s="135"/>
      <c r="HA57" s="135"/>
      <c r="HB57" s="135"/>
      <c r="HC57" s="135"/>
      <c r="HD57" s="135"/>
      <c r="HE57" s="135"/>
      <c r="HF57" s="135"/>
      <c r="HG57" s="135"/>
      <c r="HH57" s="135"/>
      <c r="HI57" s="135"/>
      <c r="HJ57" s="135"/>
      <c r="HK57" s="135"/>
      <c r="HL57" s="135"/>
      <c r="HM57" s="135"/>
      <c r="HN57" s="135"/>
      <c r="HO57" s="135"/>
      <c r="HP57" s="135"/>
      <c r="HQ57" s="135"/>
      <c r="HR57" s="135"/>
      <c r="HS57" s="135"/>
      <c r="HT57" s="135"/>
      <c r="HU57" s="135"/>
      <c r="HV57" s="135"/>
      <c r="HW57" s="135"/>
      <c r="HX57" s="135"/>
      <c r="HY57" s="135"/>
      <c r="HZ57" s="135"/>
      <c r="IA57" s="135"/>
      <c r="IB57" s="135"/>
      <c r="IC57" s="135"/>
      <c r="ID57" s="135"/>
      <c r="IE57" s="135"/>
      <c r="IF57" s="135"/>
      <c r="IG57" s="135"/>
      <c r="IH57" s="135"/>
      <c r="II57" s="135"/>
      <c r="IJ57" s="135"/>
      <c r="IK57" s="135"/>
      <c r="IL57" s="135"/>
      <c r="IM57" s="135"/>
      <c r="IN57" s="135"/>
      <c r="IO57" s="135"/>
      <c r="IP57" s="135"/>
      <c r="IQ57" s="135"/>
    </row>
    <row r="58" spans="1:251" s="132" customFormat="1" x14ac:dyDescent="0.25">
      <c r="A58" s="131" t="s">
        <v>465</v>
      </c>
      <c r="B58" s="131" t="s">
        <v>437</v>
      </c>
      <c r="C58" s="131" t="s">
        <v>24</v>
      </c>
      <c r="D58" s="131" t="s">
        <v>466</v>
      </c>
      <c r="E58" s="131" t="s">
        <v>466</v>
      </c>
      <c r="F58" s="132" t="s">
        <v>439</v>
      </c>
      <c r="G58" s="59" t="s">
        <v>440</v>
      </c>
      <c r="H58" s="131" t="s">
        <v>196</v>
      </c>
      <c r="I58" s="131" t="s">
        <v>442</v>
      </c>
      <c r="J58" s="133">
        <v>42864</v>
      </c>
      <c r="K58" s="131" t="s">
        <v>1695</v>
      </c>
      <c r="L58" s="131" t="s">
        <v>444</v>
      </c>
      <c r="M58" s="131" t="s">
        <v>467</v>
      </c>
      <c r="N58" s="131" t="s">
        <v>468</v>
      </c>
      <c r="O58" s="131" t="s">
        <v>447</v>
      </c>
      <c r="P58" s="131" t="s">
        <v>197</v>
      </c>
      <c r="Q58" s="131" t="s">
        <v>200</v>
      </c>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c r="CF58" s="135"/>
      <c r="CG58" s="135"/>
      <c r="CH58" s="135"/>
      <c r="CI58" s="135"/>
      <c r="CJ58" s="135"/>
      <c r="CK58" s="135"/>
      <c r="CL58" s="135"/>
      <c r="CM58" s="135"/>
      <c r="CN58" s="135"/>
      <c r="CO58" s="135"/>
      <c r="CP58" s="135"/>
      <c r="CQ58" s="135"/>
      <c r="CR58" s="135"/>
      <c r="CS58" s="135"/>
      <c r="CT58" s="135"/>
      <c r="CU58" s="135"/>
      <c r="CV58" s="135"/>
      <c r="CW58" s="135"/>
      <c r="CX58" s="135"/>
      <c r="CY58" s="135"/>
      <c r="CZ58" s="135"/>
      <c r="DA58" s="135"/>
      <c r="DB58" s="135"/>
      <c r="DC58" s="135"/>
      <c r="DD58" s="135"/>
      <c r="DE58" s="135"/>
      <c r="DF58" s="135"/>
      <c r="DG58" s="135"/>
      <c r="DH58" s="135"/>
      <c r="DI58" s="135"/>
      <c r="DJ58" s="135"/>
      <c r="DK58" s="135"/>
      <c r="DL58" s="135"/>
      <c r="DM58" s="135"/>
      <c r="DN58" s="135"/>
      <c r="DO58" s="135"/>
      <c r="DP58" s="135"/>
      <c r="DQ58" s="135"/>
      <c r="DR58" s="135"/>
      <c r="DS58" s="135"/>
      <c r="DT58" s="135"/>
      <c r="DU58" s="135"/>
      <c r="DV58" s="135"/>
      <c r="DW58" s="135"/>
      <c r="DX58" s="135"/>
      <c r="DY58" s="135"/>
      <c r="DZ58" s="135"/>
      <c r="EA58" s="135"/>
      <c r="EB58" s="135"/>
      <c r="EC58" s="135"/>
      <c r="ED58" s="135"/>
      <c r="EE58" s="135"/>
      <c r="EF58" s="135"/>
      <c r="EG58" s="135"/>
      <c r="EH58" s="135"/>
      <c r="EI58" s="135"/>
      <c r="EJ58" s="135"/>
      <c r="EK58" s="135"/>
      <c r="EL58" s="135"/>
      <c r="EM58" s="135"/>
      <c r="EN58" s="135"/>
      <c r="EO58" s="135"/>
      <c r="EP58" s="135"/>
      <c r="EQ58" s="135"/>
      <c r="ER58" s="135"/>
      <c r="ES58" s="135"/>
      <c r="ET58" s="135"/>
      <c r="EU58" s="135"/>
      <c r="EV58" s="135"/>
      <c r="EW58" s="135"/>
      <c r="EX58" s="135"/>
      <c r="EY58" s="135"/>
      <c r="EZ58" s="135"/>
      <c r="FA58" s="135"/>
      <c r="FB58" s="135"/>
      <c r="FC58" s="135"/>
      <c r="FD58" s="135"/>
      <c r="FE58" s="135"/>
      <c r="FF58" s="135"/>
      <c r="FG58" s="135"/>
      <c r="FH58" s="135"/>
      <c r="FI58" s="135"/>
      <c r="FJ58" s="135"/>
      <c r="FK58" s="135"/>
      <c r="FL58" s="135"/>
      <c r="FM58" s="135"/>
      <c r="FN58" s="135"/>
      <c r="FO58" s="135"/>
      <c r="FP58" s="135"/>
      <c r="FQ58" s="135"/>
      <c r="FR58" s="135"/>
      <c r="FS58" s="135"/>
      <c r="FT58" s="135"/>
      <c r="FU58" s="135"/>
      <c r="FV58" s="135"/>
      <c r="FW58" s="135"/>
      <c r="FX58" s="135"/>
      <c r="FY58" s="135"/>
      <c r="FZ58" s="135"/>
      <c r="GA58" s="135"/>
      <c r="GB58" s="135"/>
      <c r="GC58" s="135"/>
      <c r="GD58" s="135"/>
      <c r="GE58" s="135"/>
      <c r="GF58" s="135"/>
      <c r="GG58" s="135"/>
      <c r="GH58" s="135"/>
      <c r="GI58" s="135"/>
      <c r="GJ58" s="135"/>
      <c r="GK58" s="135"/>
      <c r="GL58" s="135"/>
      <c r="GM58" s="135"/>
      <c r="GN58" s="135"/>
      <c r="GO58" s="135"/>
      <c r="GP58" s="135"/>
      <c r="GQ58" s="135"/>
      <c r="GR58" s="135"/>
      <c r="GS58" s="135"/>
      <c r="GT58" s="135"/>
      <c r="GU58" s="135"/>
      <c r="GV58" s="135"/>
      <c r="GW58" s="135"/>
      <c r="GX58" s="135"/>
      <c r="GY58" s="135"/>
      <c r="GZ58" s="135"/>
      <c r="HA58" s="135"/>
      <c r="HB58" s="135"/>
      <c r="HC58" s="135"/>
      <c r="HD58" s="135"/>
      <c r="HE58" s="135"/>
      <c r="HF58" s="135"/>
      <c r="HG58" s="135"/>
      <c r="HH58" s="135"/>
      <c r="HI58" s="135"/>
      <c r="HJ58" s="135"/>
      <c r="HK58" s="135"/>
      <c r="HL58" s="135"/>
      <c r="HM58" s="135"/>
      <c r="HN58" s="135"/>
      <c r="HO58" s="135"/>
      <c r="HP58" s="135"/>
      <c r="HQ58" s="135"/>
      <c r="HR58" s="135"/>
      <c r="HS58" s="135"/>
      <c r="HT58" s="135"/>
      <c r="HU58" s="135"/>
      <c r="HV58" s="135"/>
      <c r="HW58" s="135"/>
      <c r="HX58" s="135"/>
      <c r="HY58" s="135"/>
      <c r="HZ58" s="135"/>
      <c r="IA58" s="135"/>
      <c r="IB58" s="135"/>
      <c r="IC58" s="135"/>
      <c r="ID58" s="135"/>
      <c r="IE58" s="135"/>
      <c r="IF58" s="135"/>
      <c r="IG58" s="135"/>
      <c r="IH58" s="135"/>
      <c r="II58" s="135"/>
      <c r="IJ58" s="135"/>
      <c r="IK58" s="135"/>
      <c r="IL58" s="135"/>
      <c r="IM58" s="135"/>
      <c r="IN58" s="135"/>
      <c r="IO58" s="135"/>
      <c r="IP58" s="135"/>
      <c r="IQ58" s="135"/>
    </row>
    <row r="59" spans="1:251" s="132" customFormat="1" x14ac:dyDescent="0.25">
      <c r="A59" s="131" t="s">
        <v>1234</v>
      </c>
      <c r="B59" s="131" t="s">
        <v>476</v>
      </c>
      <c r="C59" s="131" t="s">
        <v>24</v>
      </c>
      <c r="D59" s="131" t="s">
        <v>570</v>
      </c>
      <c r="E59" s="131" t="s">
        <v>570</v>
      </c>
      <c r="F59" s="132" t="s">
        <v>788</v>
      </c>
      <c r="G59" s="59" t="s">
        <v>1691</v>
      </c>
      <c r="H59" s="131" t="s">
        <v>1235</v>
      </c>
      <c r="I59" s="131" t="s">
        <v>442</v>
      </c>
      <c r="J59" s="133">
        <v>42864</v>
      </c>
      <c r="K59" s="131" t="s">
        <v>1695</v>
      </c>
      <c r="L59" s="131" t="s">
        <v>444</v>
      </c>
      <c r="M59" s="131" t="s">
        <v>1236</v>
      </c>
      <c r="N59" s="131" t="s">
        <v>1237</v>
      </c>
      <c r="O59" s="131" t="s">
        <v>488</v>
      </c>
      <c r="P59" s="131" t="s">
        <v>16</v>
      </c>
      <c r="Q59" s="131" t="s">
        <v>1238</v>
      </c>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c r="CF59" s="135"/>
      <c r="CG59" s="135"/>
      <c r="CH59" s="135"/>
      <c r="CI59" s="135"/>
      <c r="CJ59" s="135"/>
      <c r="CK59" s="135"/>
      <c r="CL59" s="135"/>
      <c r="CM59" s="135"/>
      <c r="CN59" s="135"/>
      <c r="CO59" s="135"/>
      <c r="CP59" s="135"/>
      <c r="CQ59" s="135"/>
      <c r="CR59" s="135"/>
      <c r="CS59" s="135"/>
      <c r="CT59" s="135"/>
      <c r="CU59" s="135"/>
      <c r="CV59" s="135"/>
      <c r="CW59" s="135"/>
      <c r="CX59" s="135"/>
      <c r="CY59" s="135"/>
      <c r="CZ59" s="135"/>
      <c r="DA59" s="135"/>
      <c r="DB59" s="135"/>
      <c r="DC59" s="135"/>
      <c r="DD59" s="135"/>
      <c r="DE59" s="135"/>
      <c r="DF59" s="135"/>
      <c r="DG59" s="135"/>
      <c r="DH59" s="135"/>
      <c r="DI59" s="135"/>
      <c r="DJ59" s="135"/>
      <c r="DK59" s="135"/>
      <c r="DL59" s="135"/>
      <c r="DM59" s="135"/>
      <c r="DN59" s="135"/>
      <c r="DO59" s="135"/>
      <c r="DP59" s="135"/>
      <c r="DQ59" s="135"/>
      <c r="DR59" s="135"/>
      <c r="DS59" s="135"/>
      <c r="DT59" s="135"/>
      <c r="DU59" s="135"/>
      <c r="DV59" s="135"/>
      <c r="DW59" s="135"/>
      <c r="DX59" s="135"/>
      <c r="DY59" s="135"/>
      <c r="DZ59" s="135"/>
      <c r="EA59" s="135"/>
      <c r="EB59" s="135"/>
      <c r="EC59" s="135"/>
      <c r="ED59" s="135"/>
      <c r="EE59" s="135"/>
      <c r="EF59" s="135"/>
      <c r="EG59" s="135"/>
      <c r="EH59" s="135"/>
      <c r="EI59" s="135"/>
      <c r="EJ59" s="135"/>
      <c r="EK59" s="135"/>
      <c r="EL59" s="135"/>
      <c r="EM59" s="135"/>
      <c r="EN59" s="135"/>
      <c r="EO59" s="135"/>
      <c r="EP59" s="135"/>
      <c r="EQ59" s="135"/>
      <c r="ER59" s="135"/>
      <c r="ES59" s="135"/>
      <c r="ET59" s="135"/>
      <c r="EU59" s="135"/>
      <c r="EV59" s="135"/>
      <c r="EW59" s="135"/>
      <c r="EX59" s="135"/>
      <c r="EY59" s="135"/>
      <c r="EZ59" s="135"/>
      <c r="FA59" s="135"/>
      <c r="FB59" s="135"/>
      <c r="FC59" s="135"/>
      <c r="FD59" s="135"/>
      <c r="FE59" s="135"/>
      <c r="FF59" s="135"/>
      <c r="FG59" s="135"/>
      <c r="FH59" s="135"/>
      <c r="FI59" s="135"/>
      <c r="FJ59" s="135"/>
      <c r="FK59" s="135"/>
      <c r="FL59" s="135"/>
      <c r="FM59" s="135"/>
      <c r="FN59" s="135"/>
      <c r="FO59" s="135"/>
      <c r="FP59" s="135"/>
      <c r="FQ59" s="135"/>
      <c r="FR59" s="135"/>
      <c r="FS59" s="135"/>
      <c r="FT59" s="135"/>
      <c r="FU59" s="135"/>
      <c r="FV59" s="135"/>
      <c r="FW59" s="135"/>
      <c r="FX59" s="135"/>
      <c r="FY59" s="135"/>
      <c r="FZ59" s="135"/>
      <c r="GA59" s="135"/>
      <c r="GB59" s="135"/>
      <c r="GC59" s="135"/>
      <c r="GD59" s="135"/>
      <c r="GE59" s="135"/>
      <c r="GF59" s="135"/>
      <c r="GG59" s="135"/>
      <c r="GH59" s="135"/>
      <c r="GI59" s="135"/>
      <c r="GJ59" s="135"/>
      <c r="GK59" s="135"/>
      <c r="GL59" s="135"/>
      <c r="GM59" s="135"/>
      <c r="GN59" s="135"/>
      <c r="GO59" s="135"/>
      <c r="GP59" s="135"/>
      <c r="GQ59" s="135"/>
      <c r="GR59" s="135"/>
      <c r="GS59" s="135"/>
      <c r="GT59" s="135"/>
      <c r="GU59" s="135"/>
      <c r="GV59" s="135"/>
      <c r="GW59" s="135"/>
      <c r="GX59" s="135"/>
      <c r="GY59" s="135"/>
      <c r="GZ59" s="135"/>
      <c r="HA59" s="135"/>
      <c r="HB59" s="135"/>
      <c r="HC59" s="135"/>
      <c r="HD59" s="135"/>
      <c r="HE59" s="135"/>
      <c r="HF59" s="135"/>
      <c r="HG59" s="135"/>
      <c r="HH59" s="135"/>
      <c r="HI59" s="135"/>
      <c r="HJ59" s="135"/>
      <c r="HK59" s="135"/>
      <c r="HL59" s="135"/>
      <c r="HM59" s="135"/>
      <c r="HN59" s="135"/>
      <c r="HO59" s="135"/>
      <c r="HP59" s="135"/>
      <c r="HQ59" s="135"/>
      <c r="HR59" s="135"/>
      <c r="HS59" s="135"/>
      <c r="HT59" s="135"/>
      <c r="HU59" s="135"/>
      <c r="HV59" s="135"/>
      <c r="HW59" s="135"/>
      <c r="HX59" s="135"/>
      <c r="HY59" s="135"/>
      <c r="HZ59" s="135"/>
      <c r="IA59" s="135"/>
      <c r="IB59" s="135"/>
      <c r="IC59" s="135"/>
      <c r="ID59" s="135"/>
      <c r="IE59" s="135"/>
      <c r="IF59" s="135"/>
      <c r="IG59" s="135"/>
      <c r="IH59" s="135"/>
      <c r="II59" s="135"/>
      <c r="IJ59" s="135"/>
      <c r="IK59" s="135"/>
      <c r="IL59" s="135"/>
      <c r="IM59" s="135"/>
      <c r="IN59" s="135"/>
      <c r="IO59" s="135"/>
      <c r="IP59" s="135"/>
      <c r="IQ59" s="135"/>
    </row>
    <row r="60" spans="1:251" s="132" customFormat="1" x14ac:dyDescent="0.25">
      <c r="A60" s="131" t="s">
        <v>528</v>
      </c>
      <c r="B60" s="131" t="s">
        <v>476</v>
      </c>
      <c r="C60" s="131" t="s">
        <v>24</v>
      </c>
      <c r="D60" s="131" t="s">
        <v>529</v>
      </c>
      <c r="E60" s="131" t="s">
        <v>530</v>
      </c>
      <c r="F60" s="132" t="s">
        <v>439</v>
      </c>
      <c r="G60" s="59" t="s">
        <v>440</v>
      </c>
      <c r="H60" s="131" t="s">
        <v>205</v>
      </c>
      <c r="I60" s="131" t="s">
        <v>442</v>
      </c>
      <c r="J60" s="133">
        <v>42864</v>
      </c>
      <c r="K60" s="140" t="s">
        <v>1696</v>
      </c>
      <c r="L60" s="131" t="s">
        <v>492</v>
      </c>
      <c r="M60" s="131" t="s">
        <v>493</v>
      </c>
      <c r="N60" s="131" t="s">
        <v>531</v>
      </c>
      <c r="O60" s="131" t="s">
        <v>507</v>
      </c>
      <c r="P60" s="131" t="s">
        <v>197</v>
      </c>
      <c r="Q60" s="131" t="s">
        <v>532</v>
      </c>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5"/>
      <c r="BG60" s="135"/>
      <c r="BH60" s="135"/>
      <c r="BI60" s="135"/>
      <c r="BJ60" s="135"/>
      <c r="BK60" s="135"/>
      <c r="BL60" s="135"/>
      <c r="BM60" s="135"/>
      <c r="BN60" s="135"/>
      <c r="BO60" s="135"/>
      <c r="BP60" s="135"/>
      <c r="BQ60" s="135"/>
      <c r="BR60" s="135"/>
      <c r="BS60" s="135"/>
      <c r="BT60" s="135"/>
      <c r="BU60" s="135"/>
      <c r="BV60" s="135"/>
      <c r="BW60" s="135"/>
      <c r="BX60" s="135"/>
      <c r="BY60" s="135"/>
      <c r="BZ60" s="135"/>
      <c r="CA60" s="135"/>
      <c r="CB60" s="135"/>
      <c r="CC60" s="135"/>
      <c r="CD60" s="135"/>
      <c r="CE60" s="135"/>
      <c r="CF60" s="135"/>
      <c r="CG60" s="135"/>
      <c r="CH60" s="135"/>
      <c r="CI60" s="135"/>
      <c r="CJ60" s="135"/>
      <c r="CK60" s="135"/>
      <c r="CL60" s="135"/>
      <c r="CM60" s="135"/>
      <c r="CN60" s="135"/>
      <c r="CO60" s="135"/>
      <c r="CP60" s="135"/>
      <c r="CQ60" s="135"/>
      <c r="CR60" s="135"/>
      <c r="CS60" s="135"/>
      <c r="CT60" s="135"/>
      <c r="CU60" s="135"/>
      <c r="CV60" s="135"/>
      <c r="CW60" s="135"/>
      <c r="CX60" s="135"/>
      <c r="CY60" s="135"/>
      <c r="CZ60" s="135"/>
      <c r="DA60" s="135"/>
      <c r="DB60" s="135"/>
      <c r="DC60" s="135"/>
      <c r="DD60" s="135"/>
      <c r="DE60" s="135"/>
      <c r="DF60" s="135"/>
      <c r="DG60" s="135"/>
      <c r="DH60" s="135"/>
      <c r="DI60" s="135"/>
      <c r="DJ60" s="135"/>
      <c r="DK60" s="135"/>
      <c r="DL60" s="135"/>
      <c r="DM60" s="135"/>
      <c r="DN60" s="135"/>
      <c r="DO60" s="135"/>
      <c r="DP60" s="135"/>
      <c r="DQ60" s="135"/>
      <c r="DR60" s="135"/>
      <c r="DS60" s="135"/>
      <c r="DT60" s="135"/>
      <c r="DU60" s="135"/>
      <c r="DV60" s="135"/>
      <c r="DW60" s="135"/>
      <c r="DX60" s="135"/>
      <c r="DY60" s="135"/>
      <c r="DZ60" s="135"/>
      <c r="EA60" s="135"/>
      <c r="EB60" s="135"/>
      <c r="EC60" s="135"/>
      <c r="ED60" s="135"/>
      <c r="EE60" s="135"/>
      <c r="EF60" s="135"/>
      <c r="EG60" s="135"/>
      <c r="EH60" s="135"/>
      <c r="EI60" s="135"/>
      <c r="EJ60" s="135"/>
      <c r="EK60" s="135"/>
      <c r="EL60" s="135"/>
      <c r="EM60" s="135"/>
      <c r="EN60" s="135"/>
      <c r="EO60" s="135"/>
      <c r="EP60" s="135"/>
      <c r="EQ60" s="135"/>
      <c r="ER60" s="135"/>
      <c r="ES60" s="135"/>
      <c r="ET60" s="135"/>
      <c r="EU60" s="135"/>
      <c r="EV60" s="135"/>
      <c r="EW60" s="135"/>
      <c r="EX60" s="135"/>
      <c r="EY60" s="135"/>
      <c r="EZ60" s="135"/>
      <c r="FA60" s="135"/>
      <c r="FB60" s="135"/>
      <c r="FC60" s="135"/>
      <c r="FD60" s="135"/>
      <c r="FE60" s="135"/>
      <c r="FF60" s="135"/>
      <c r="FG60" s="135"/>
      <c r="FH60" s="135"/>
      <c r="FI60" s="135"/>
      <c r="FJ60" s="135"/>
      <c r="FK60" s="135"/>
      <c r="FL60" s="135"/>
      <c r="FM60" s="135"/>
      <c r="FN60" s="135"/>
      <c r="FO60" s="135"/>
      <c r="FP60" s="135"/>
      <c r="FQ60" s="135"/>
      <c r="FR60" s="135"/>
      <c r="FS60" s="135"/>
      <c r="FT60" s="135"/>
      <c r="FU60" s="135"/>
      <c r="FV60" s="135"/>
      <c r="FW60" s="135"/>
      <c r="FX60" s="135"/>
      <c r="FY60" s="135"/>
      <c r="FZ60" s="135"/>
      <c r="GA60" s="135"/>
      <c r="GB60" s="135"/>
      <c r="GC60" s="135"/>
      <c r="GD60" s="135"/>
      <c r="GE60" s="135"/>
      <c r="GF60" s="135"/>
      <c r="GG60" s="135"/>
      <c r="GH60" s="135"/>
      <c r="GI60" s="135"/>
      <c r="GJ60" s="135"/>
      <c r="GK60" s="135"/>
      <c r="GL60" s="135"/>
      <c r="GM60" s="135"/>
      <c r="GN60" s="135"/>
      <c r="GO60" s="135"/>
      <c r="GP60" s="135"/>
      <c r="GQ60" s="135"/>
      <c r="GR60" s="135"/>
      <c r="GS60" s="135"/>
      <c r="GT60" s="135"/>
      <c r="GU60" s="135"/>
      <c r="GV60" s="135"/>
      <c r="GW60" s="135"/>
      <c r="GX60" s="135"/>
      <c r="GY60" s="135"/>
      <c r="GZ60" s="135"/>
      <c r="HA60" s="135"/>
      <c r="HB60" s="135"/>
      <c r="HC60" s="135"/>
      <c r="HD60" s="135"/>
      <c r="HE60" s="135"/>
      <c r="HF60" s="135"/>
      <c r="HG60" s="135"/>
      <c r="HH60" s="135"/>
      <c r="HI60" s="135"/>
      <c r="HJ60" s="135"/>
      <c r="HK60" s="135"/>
      <c r="HL60" s="135"/>
      <c r="HM60" s="135"/>
      <c r="HN60" s="135"/>
      <c r="HO60" s="135"/>
      <c r="HP60" s="135"/>
      <c r="HQ60" s="135"/>
      <c r="HR60" s="135"/>
      <c r="HS60" s="135"/>
      <c r="HT60" s="135"/>
      <c r="HU60" s="135"/>
      <c r="HV60" s="135"/>
      <c r="HW60" s="135"/>
      <c r="HX60" s="135"/>
      <c r="HY60" s="135"/>
      <c r="HZ60" s="135"/>
      <c r="IA60" s="135"/>
      <c r="IB60" s="135"/>
      <c r="IC60" s="135"/>
      <c r="ID60" s="135"/>
      <c r="IE60" s="135"/>
      <c r="IF60" s="135"/>
      <c r="IG60" s="135"/>
      <c r="IH60" s="135"/>
      <c r="II60" s="135"/>
      <c r="IJ60" s="135"/>
      <c r="IK60" s="135"/>
      <c r="IL60" s="135"/>
      <c r="IM60" s="135"/>
      <c r="IN60" s="135"/>
      <c r="IO60" s="135"/>
      <c r="IP60" s="135"/>
      <c r="IQ60" s="135"/>
    </row>
    <row r="61" spans="1:251" s="132" customFormat="1" x14ac:dyDescent="0.25">
      <c r="A61" s="131" t="s">
        <v>533</v>
      </c>
      <c r="B61" s="131" t="s">
        <v>437</v>
      </c>
      <c r="C61" s="131" t="s">
        <v>25</v>
      </c>
      <c r="D61" s="131" t="s">
        <v>449</v>
      </c>
      <c r="E61" s="131" t="s">
        <v>534</v>
      </c>
      <c r="F61" s="132" t="s">
        <v>439</v>
      </c>
      <c r="G61" s="59" t="s">
        <v>440</v>
      </c>
      <c r="H61" s="131" t="s">
        <v>213</v>
      </c>
      <c r="I61" s="131" t="s">
        <v>442</v>
      </c>
      <c r="J61" s="133">
        <v>42864</v>
      </c>
      <c r="K61" s="140" t="s">
        <v>1696</v>
      </c>
      <c r="L61" s="131" t="s">
        <v>492</v>
      </c>
      <c r="M61" s="131" t="s">
        <v>493</v>
      </c>
      <c r="N61" s="131" t="s">
        <v>535</v>
      </c>
      <c r="O61" s="131" t="s">
        <v>454</v>
      </c>
      <c r="P61" s="131" t="s">
        <v>536</v>
      </c>
      <c r="Q61" s="131" t="s">
        <v>537</v>
      </c>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5"/>
      <c r="BG61" s="135"/>
      <c r="BH61" s="135"/>
      <c r="BI61" s="135"/>
      <c r="BJ61" s="135"/>
      <c r="BK61" s="135"/>
      <c r="BL61" s="135"/>
      <c r="BM61" s="135"/>
      <c r="BN61" s="135"/>
      <c r="BO61" s="135"/>
      <c r="BP61" s="135"/>
      <c r="BQ61" s="135"/>
      <c r="BR61" s="135"/>
      <c r="BS61" s="135"/>
      <c r="BT61" s="135"/>
      <c r="BU61" s="135"/>
      <c r="BV61" s="135"/>
      <c r="BW61" s="135"/>
      <c r="BX61" s="135"/>
      <c r="BY61" s="135"/>
      <c r="BZ61" s="135"/>
      <c r="CA61" s="135"/>
      <c r="CB61" s="135"/>
      <c r="CC61" s="135"/>
      <c r="CD61" s="135"/>
      <c r="CE61" s="135"/>
      <c r="CF61" s="135"/>
      <c r="CG61" s="135"/>
      <c r="CH61" s="135"/>
      <c r="CI61" s="135"/>
      <c r="CJ61" s="135"/>
      <c r="CK61" s="135"/>
      <c r="CL61" s="135"/>
      <c r="CM61" s="135"/>
      <c r="CN61" s="135"/>
      <c r="CO61" s="135"/>
      <c r="CP61" s="135"/>
      <c r="CQ61" s="135"/>
      <c r="CR61" s="135"/>
      <c r="CS61" s="135"/>
      <c r="CT61" s="135"/>
      <c r="CU61" s="135"/>
      <c r="CV61" s="135"/>
      <c r="CW61" s="135"/>
      <c r="CX61" s="135"/>
      <c r="CY61" s="135"/>
      <c r="CZ61" s="135"/>
      <c r="DA61" s="135"/>
      <c r="DB61" s="135"/>
      <c r="DC61" s="135"/>
      <c r="DD61" s="135"/>
      <c r="DE61" s="135"/>
      <c r="DF61" s="135"/>
      <c r="DG61" s="135"/>
      <c r="DH61" s="135"/>
      <c r="DI61" s="135"/>
      <c r="DJ61" s="135"/>
      <c r="DK61" s="135"/>
      <c r="DL61" s="135"/>
      <c r="DM61" s="135"/>
      <c r="DN61" s="135"/>
      <c r="DO61" s="135"/>
      <c r="DP61" s="135"/>
      <c r="DQ61" s="135"/>
      <c r="DR61" s="135"/>
      <c r="DS61" s="135"/>
      <c r="DT61" s="135"/>
      <c r="DU61" s="135"/>
      <c r="DV61" s="135"/>
      <c r="DW61" s="135"/>
      <c r="DX61" s="135"/>
      <c r="DY61" s="135"/>
      <c r="DZ61" s="135"/>
      <c r="EA61" s="135"/>
      <c r="EB61" s="135"/>
      <c r="EC61" s="135"/>
      <c r="ED61" s="135"/>
      <c r="EE61" s="135"/>
      <c r="EF61" s="135"/>
      <c r="EG61" s="135"/>
      <c r="EH61" s="135"/>
      <c r="EI61" s="135"/>
      <c r="EJ61" s="135"/>
      <c r="EK61" s="135"/>
      <c r="EL61" s="135"/>
      <c r="EM61" s="135"/>
      <c r="EN61" s="135"/>
      <c r="EO61" s="135"/>
      <c r="EP61" s="135"/>
      <c r="EQ61" s="135"/>
      <c r="ER61" s="135"/>
      <c r="ES61" s="135"/>
      <c r="ET61" s="135"/>
      <c r="EU61" s="135"/>
      <c r="EV61" s="135"/>
      <c r="EW61" s="135"/>
      <c r="EX61" s="135"/>
      <c r="EY61" s="135"/>
      <c r="EZ61" s="135"/>
      <c r="FA61" s="135"/>
      <c r="FB61" s="135"/>
      <c r="FC61" s="135"/>
      <c r="FD61" s="135"/>
      <c r="FE61" s="135"/>
      <c r="FF61" s="135"/>
      <c r="FG61" s="135"/>
      <c r="FH61" s="135"/>
      <c r="FI61" s="135"/>
      <c r="FJ61" s="135"/>
      <c r="FK61" s="135"/>
      <c r="FL61" s="135"/>
      <c r="FM61" s="135"/>
      <c r="FN61" s="135"/>
      <c r="FO61" s="135"/>
      <c r="FP61" s="135"/>
      <c r="FQ61" s="135"/>
      <c r="FR61" s="135"/>
      <c r="FS61" s="135"/>
      <c r="FT61" s="135"/>
      <c r="FU61" s="135"/>
      <c r="FV61" s="135"/>
      <c r="FW61" s="135"/>
      <c r="FX61" s="135"/>
      <c r="FY61" s="135"/>
      <c r="FZ61" s="135"/>
      <c r="GA61" s="135"/>
      <c r="GB61" s="135"/>
      <c r="GC61" s="135"/>
      <c r="GD61" s="135"/>
      <c r="GE61" s="135"/>
      <c r="GF61" s="135"/>
      <c r="GG61" s="135"/>
      <c r="GH61" s="135"/>
      <c r="GI61" s="135"/>
      <c r="GJ61" s="135"/>
      <c r="GK61" s="135"/>
      <c r="GL61" s="135"/>
      <c r="GM61" s="135"/>
      <c r="GN61" s="135"/>
      <c r="GO61" s="135"/>
      <c r="GP61" s="135"/>
      <c r="GQ61" s="135"/>
      <c r="GR61" s="135"/>
      <c r="GS61" s="135"/>
      <c r="GT61" s="135"/>
      <c r="GU61" s="135"/>
      <c r="GV61" s="135"/>
      <c r="GW61" s="135"/>
      <c r="GX61" s="135"/>
      <c r="GY61" s="135"/>
      <c r="GZ61" s="135"/>
      <c r="HA61" s="135"/>
      <c r="HB61" s="135"/>
      <c r="HC61" s="135"/>
      <c r="HD61" s="135"/>
      <c r="HE61" s="135"/>
      <c r="HF61" s="135"/>
      <c r="HG61" s="135"/>
      <c r="HH61" s="135"/>
      <c r="HI61" s="135"/>
      <c r="HJ61" s="135"/>
      <c r="HK61" s="135"/>
      <c r="HL61" s="135"/>
      <c r="HM61" s="135"/>
      <c r="HN61" s="135"/>
      <c r="HO61" s="135"/>
      <c r="HP61" s="135"/>
      <c r="HQ61" s="135"/>
      <c r="HR61" s="135"/>
      <c r="HS61" s="135"/>
      <c r="HT61" s="135"/>
      <c r="HU61" s="135"/>
      <c r="HV61" s="135"/>
      <c r="HW61" s="135"/>
      <c r="HX61" s="135"/>
      <c r="HY61" s="135"/>
      <c r="HZ61" s="135"/>
      <c r="IA61" s="135"/>
      <c r="IB61" s="135"/>
      <c r="IC61" s="135"/>
      <c r="ID61" s="135"/>
      <c r="IE61" s="135"/>
      <c r="IF61" s="135"/>
      <c r="IG61" s="135"/>
      <c r="IH61" s="135"/>
      <c r="II61" s="135"/>
      <c r="IJ61" s="135"/>
      <c r="IK61" s="135"/>
      <c r="IL61" s="135"/>
      <c r="IM61" s="135"/>
      <c r="IN61" s="135"/>
      <c r="IO61" s="135"/>
      <c r="IP61" s="135"/>
      <c r="IQ61" s="135"/>
    </row>
    <row r="62" spans="1:251" s="132" customFormat="1" x14ac:dyDescent="0.25">
      <c r="A62" s="131" t="s">
        <v>1239</v>
      </c>
      <c r="B62" s="131" t="s">
        <v>437</v>
      </c>
      <c r="C62" s="131" t="s">
        <v>24</v>
      </c>
      <c r="D62" s="131" t="s">
        <v>1240</v>
      </c>
      <c r="E62" s="131" t="s">
        <v>570</v>
      </c>
      <c r="F62" s="132" t="s">
        <v>932</v>
      </c>
      <c r="G62" s="59" t="s">
        <v>1691</v>
      </c>
      <c r="H62" s="131" t="s">
        <v>1241</v>
      </c>
      <c r="I62" s="131" t="s">
        <v>442</v>
      </c>
      <c r="J62" s="133">
        <v>42864</v>
      </c>
      <c r="K62" s="131" t="s">
        <v>1695</v>
      </c>
      <c r="L62" s="131" t="s">
        <v>444</v>
      </c>
      <c r="M62" s="131" t="s">
        <v>486</v>
      </c>
      <c r="N62" s="131" t="s">
        <v>1242</v>
      </c>
      <c r="O62" s="131" t="s">
        <v>488</v>
      </c>
      <c r="P62" s="131" t="s">
        <v>16</v>
      </c>
      <c r="Q62" s="131" t="s">
        <v>489</v>
      </c>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5"/>
      <c r="BG62" s="135"/>
      <c r="BH62" s="135"/>
      <c r="BI62" s="135"/>
      <c r="BJ62" s="135"/>
      <c r="BK62" s="135"/>
      <c r="BL62" s="135"/>
      <c r="BM62" s="135"/>
      <c r="BN62" s="135"/>
      <c r="BO62" s="135"/>
      <c r="BP62" s="135"/>
      <c r="BQ62" s="135"/>
      <c r="BR62" s="135"/>
      <c r="BS62" s="135"/>
      <c r="BT62" s="135"/>
      <c r="BU62" s="135"/>
      <c r="BV62" s="135"/>
      <c r="BW62" s="135"/>
      <c r="BX62" s="135"/>
      <c r="BY62" s="135"/>
      <c r="BZ62" s="135"/>
      <c r="CA62" s="135"/>
      <c r="CB62" s="135"/>
      <c r="CC62" s="135"/>
      <c r="CD62" s="135"/>
      <c r="CE62" s="135"/>
      <c r="CF62" s="135"/>
      <c r="CG62" s="135"/>
      <c r="CH62" s="135"/>
      <c r="CI62" s="135"/>
      <c r="CJ62" s="135"/>
      <c r="CK62" s="135"/>
      <c r="CL62" s="135"/>
      <c r="CM62" s="135"/>
      <c r="CN62" s="135"/>
      <c r="CO62" s="135"/>
      <c r="CP62" s="135"/>
      <c r="CQ62" s="135"/>
      <c r="CR62" s="135"/>
      <c r="CS62" s="135"/>
      <c r="CT62" s="135"/>
      <c r="CU62" s="135"/>
      <c r="CV62" s="135"/>
      <c r="CW62" s="135"/>
      <c r="CX62" s="135"/>
      <c r="CY62" s="135"/>
      <c r="CZ62" s="135"/>
      <c r="DA62" s="135"/>
      <c r="DB62" s="135"/>
      <c r="DC62" s="135"/>
      <c r="DD62" s="135"/>
      <c r="DE62" s="135"/>
      <c r="DF62" s="135"/>
      <c r="DG62" s="135"/>
      <c r="DH62" s="135"/>
      <c r="DI62" s="135"/>
      <c r="DJ62" s="135"/>
      <c r="DK62" s="135"/>
      <c r="DL62" s="135"/>
      <c r="DM62" s="135"/>
      <c r="DN62" s="135"/>
      <c r="DO62" s="135"/>
      <c r="DP62" s="135"/>
      <c r="DQ62" s="135"/>
      <c r="DR62" s="135"/>
      <c r="DS62" s="135"/>
      <c r="DT62" s="135"/>
      <c r="DU62" s="135"/>
      <c r="DV62" s="135"/>
      <c r="DW62" s="135"/>
      <c r="DX62" s="135"/>
      <c r="DY62" s="135"/>
      <c r="DZ62" s="135"/>
      <c r="EA62" s="135"/>
      <c r="EB62" s="135"/>
      <c r="EC62" s="135"/>
      <c r="ED62" s="135"/>
      <c r="EE62" s="135"/>
      <c r="EF62" s="135"/>
      <c r="EG62" s="135"/>
      <c r="EH62" s="135"/>
      <c r="EI62" s="135"/>
      <c r="EJ62" s="135"/>
      <c r="EK62" s="135"/>
      <c r="EL62" s="135"/>
      <c r="EM62" s="135"/>
      <c r="EN62" s="135"/>
      <c r="EO62" s="135"/>
      <c r="EP62" s="135"/>
      <c r="EQ62" s="135"/>
      <c r="ER62" s="135"/>
      <c r="ES62" s="135"/>
      <c r="ET62" s="135"/>
      <c r="EU62" s="135"/>
      <c r="EV62" s="135"/>
      <c r="EW62" s="135"/>
      <c r="EX62" s="135"/>
      <c r="EY62" s="135"/>
      <c r="EZ62" s="135"/>
      <c r="FA62" s="135"/>
      <c r="FB62" s="135"/>
      <c r="FC62" s="135"/>
      <c r="FD62" s="135"/>
      <c r="FE62" s="135"/>
      <c r="FF62" s="135"/>
      <c r="FG62" s="135"/>
      <c r="FH62" s="135"/>
      <c r="FI62" s="135"/>
      <c r="FJ62" s="135"/>
      <c r="FK62" s="135"/>
      <c r="FL62" s="135"/>
      <c r="FM62" s="135"/>
      <c r="FN62" s="135"/>
      <c r="FO62" s="135"/>
      <c r="FP62" s="135"/>
      <c r="FQ62" s="135"/>
      <c r="FR62" s="135"/>
      <c r="FS62" s="135"/>
      <c r="FT62" s="135"/>
      <c r="FU62" s="135"/>
      <c r="FV62" s="135"/>
      <c r="FW62" s="135"/>
      <c r="FX62" s="135"/>
      <c r="FY62" s="135"/>
      <c r="FZ62" s="135"/>
      <c r="GA62" s="135"/>
      <c r="GB62" s="135"/>
      <c r="GC62" s="135"/>
      <c r="GD62" s="135"/>
      <c r="GE62" s="135"/>
      <c r="GF62" s="135"/>
      <c r="GG62" s="135"/>
      <c r="GH62" s="135"/>
      <c r="GI62" s="135"/>
      <c r="GJ62" s="135"/>
      <c r="GK62" s="135"/>
      <c r="GL62" s="135"/>
      <c r="GM62" s="135"/>
      <c r="GN62" s="135"/>
      <c r="GO62" s="135"/>
      <c r="GP62" s="135"/>
      <c r="GQ62" s="135"/>
      <c r="GR62" s="135"/>
      <c r="GS62" s="135"/>
      <c r="GT62" s="135"/>
      <c r="GU62" s="135"/>
      <c r="GV62" s="135"/>
      <c r="GW62" s="135"/>
      <c r="GX62" s="135"/>
      <c r="GY62" s="135"/>
      <c r="GZ62" s="135"/>
      <c r="HA62" s="135"/>
      <c r="HB62" s="135"/>
      <c r="HC62" s="135"/>
      <c r="HD62" s="135"/>
      <c r="HE62" s="135"/>
      <c r="HF62" s="135"/>
      <c r="HG62" s="135"/>
      <c r="HH62" s="135"/>
      <c r="HI62" s="135"/>
      <c r="HJ62" s="135"/>
      <c r="HK62" s="135"/>
      <c r="HL62" s="135"/>
      <c r="HM62" s="135"/>
      <c r="HN62" s="135"/>
      <c r="HO62" s="135"/>
      <c r="HP62" s="135"/>
      <c r="HQ62" s="135"/>
      <c r="HR62" s="135"/>
      <c r="HS62" s="135"/>
      <c r="HT62" s="135"/>
      <c r="HU62" s="135"/>
      <c r="HV62" s="135"/>
      <c r="HW62" s="135"/>
      <c r="HX62" s="135"/>
      <c r="HY62" s="135"/>
      <c r="HZ62" s="135"/>
      <c r="IA62" s="135"/>
      <c r="IB62" s="135"/>
      <c r="IC62" s="135"/>
      <c r="ID62" s="135"/>
      <c r="IE62" s="135"/>
      <c r="IF62" s="135"/>
      <c r="IG62" s="135"/>
      <c r="IH62" s="135"/>
      <c r="II62" s="135"/>
      <c r="IJ62" s="135"/>
      <c r="IK62" s="135"/>
      <c r="IL62" s="135"/>
      <c r="IM62" s="135"/>
      <c r="IN62" s="135"/>
      <c r="IO62" s="135"/>
      <c r="IP62" s="135"/>
      <c r="IQ62" s="135"/>
    </row>
    <row r="63" spans="1:251" s="132" customFormat="1" x14ac:dyDescent="0.25">
      <c r="A63" s="131" t="s">
        <v>1291</v>
      </c>
      <c r="B63" s="131" t="s">
        <v>476</v>
      </c>
      <c r="C63" s="131" t="s">
        <v>24</v>
      </c>
      <c r="D63" s="131" t="s">
        <v>1267</v>
      </c>
      <c r="E63" s="131" t="s">
        <v>1292</v>
      </c>
      <c r="F63" s="132" t="s">
        <v>932</v>
      </c>
      <c r="G63" s="59" t="s">
        <v>1691</v>
      </c>
      <c r="H63" s="131" t="s">
        <v>1293</v>
      </c>
      <c r="I63" s="131" t="s">
        <v>442</v>
      </c>
      <c r="J63" s="133">
        <v>42864</v>
      </c>
      <c r="K63" s="140" t="s">
        <v>1696</v>
      </c>
      <c r="L63" s="131" t="s">
        <v>492</v>
      </c>
      <c r="M63" s="131" t="s">
        <v>493</v>
      </c>
      <c r="N63" s="131" t="s">
        <v>1294</v>
      </c>
      <c r="O63" s="131" t="s">
        <v>507</v>
      </c>
      <c r="P63" s="131" t="s">
        <v>14</v>
      </c>
      <c r="Q63" s="131" t="s">
        <v>1295</v>
      </c>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5"/>
      <c r="BG63" s="135"/>
      <c r="BH63" s="135"/>
      <c r="BI63" s="135"/>
      <c r="BJ63" s="135"/>
      <c r="BK63" s="135"/>
      <c r="BL63" s="135"/>
      <c r="BM63" s="135"/>
      <c r="BN63" s="135"/>
      <c r="BO63" s="135"/>
      <c r="BP63" s="135"/>
      <c r="BQ63" s="135"/>
      <c r="BR63" s="135"/>
      <c r="BS63" s="135"/>
      <c r="BT63" s="135"/>
      <c r="BU63" s="135"/>
      <c r="BV63" s="135"/>
      <c r="BW63" s="135"/>
      <c r="BX63" s="135"/>
      <c r="BY63" s="135"/>
      <c r="BZ63" s="135"/>
      <c r="CA63" s="135"/>
      <c r="CB63" s="135"/>
      <c r="CC63" s="135"/>
      <c r="CD63" s="135"/>
      <c r="CE63" s="135"/>
      <c r="CF63" s="135"/>
      <c r="CG63" s="135"/>
      <c r="CH63" s="135"/>
      <c r="CI63" s="135"/>
      <c r="CJ63" s="135"/>
      <c r="CK63" s="135"/>
      <c r="CL63" s="135"/>
      <c r="CM63" s="135"/>
      <c r="CN63" s="135"/>
      <c r="CO63" s="135"/>
      <c r="CP63" s="135"/>
      <c r="CQ63" s="135"/>
      <c r="CR63" s="135"/>
      <c r="CS63" s="135"/>
      <c r="CT63" s="135"/>
      <c r="CU63" s="135"/>
      <c r="CV63" s="135"/>
      <c r="CW63" s="135"/>
      <c r="CX63" s="135"/>
      <c r="CY63" s="135"/>
      <c r="CZ63" s="135"/>
      <c r="DA63" s="135"/>
      <c r="DB63" s="135"/>
      <c r="DC63" s="135"/>
      <c r="DD63" s="135"/>
      <c r="DE63" s="135"/>
      <c r="DF63" s="135"/>
      <c r="DG63" s="135"/>
      <c r="DH63" s="135"/>
      <c r="DI63" s="135"/>
      <c r="DJ63" s="135"/>
      <c r="DK63" s="135"/>
      <c r="DL63" s="135"/>
      <c r="DM63" s="135"/>
      <c r="DN63" s="135"/>
      <c r="DO63" s="135"/>
      <c r="DP63" s="135"/>
      <c r="DQ63" s="135"/>
      <c r="DR63" s="135"/>
      <c r="DS63" s="135"/>
      <c r="DT63" s="135"/>
      <c r="DU63" s="135"/>
      <c r="DV63" s="135"/>
      <c r="DW63" s="135"/>
      <c r="DX63" s="135"/>
      <c r="DY63" s="135"/>
      <c r="DZ63" s="135"/>
      <c r="EA63" s="135"/>
      <c r="EB63" s="135"/>
      <c r="EC63" s="135"/>
      <c r="ED63" s="135"/>
      <c r="EE63" s="135"/>
      <c r="EF63" s="135"/>
      <c r="EG63" s="135"/>
      <c r="EH63" s="135"/>
      <c r="EI63" s="135"/>
      <c r="EJ63" s="135"/>
      <c r="EK63" s="135"/>
      <c r="EL63" s="135"/>
      <c r="EM63" s="135"/>
      <c r="EN63" s="135"/>
      <c r="EO63" s="135"/>
      <c r="EP63" s="135"/>
      <c r="EQ63" s="135"/>
      <c r="ER63" s="135"/>
      <c r="ES63" s="135"/>
      <c r="ET63" s="135"/>
      <c r="EU63" s="135"/>
      <c r="EV63" s="135"/>
      <c r="EW63" s="135"/>
      <c r="EX63" s="135"/>
      <c r="EY63" s="135"/>
      <c r="EZ63" s="135"/>
      <c r="FA63" s="135"/>
      <c r="FB63" s="135"/>
      <c r="FC63" s="135"/>
      <c r="FD63" s="135"/>
      <c r="FE63" s="135"/>
      <c r="FF63" s="135"/>
      <c r="FG63" s="135"/>
      <c r="FH63" s="135"/>
      <c r="FI63" s="135"/>
      <c r="FJ63" s="135"/>
      <c r="FK63" s="135"/>
      <c r="FL63" s="135"/>
      <c r="FM63" s="135"/>
      <c r="FN63" s="135"/>
      <c r="FO63" s="135"/>
      <c r="FP63" s="135"/>
      <c r="FQ63" s="135"/>
      <c r="FR63" s="135"/>
      <c r="FS63" s="135"/>
      <c r="FT63" s="135"/>
      <c r="FU63" s="135"/>
      <c r="FV63" s="135"/>
      <c r="FW63" s="135"/>
      <c r="FX63" s="135"/>
      <c r="FY63" s="135"/>
      <c r="FZ63" s="135"/>
      <c r="GA63" s="135"/>
      <c r="GB63" s="135"/>
      <c r="GC63" s="135"/>
      <c r="GD63" s="135"/>
      <c r="GE63" s="135"/>
      <c r="GF63" s="135"/>
      <c r="GG63" s="135"/>
      <c r="GH63" s="135"/>
      <c r="GI63" s="135"/>
      <c r="GJ63" s="135"/>
      <c r="GK63" s="135"/>
      <c r="GL63" s="135"/>
      <c r="GM63" s="135"/>
      <c r="GN63" s="135"/>
      <c r="GO63" s="135"/>
      <c r="GP63" s="135"/>
      <c r="GQ63" s="135"/>
      <c r="GR63" s="135"/>
      <c r="GS63" s="135"/>
      <c r="GT63" s="135"/>
      <c r="GU63" s="135"/>
      <c r="GV63" s="135"/>
      <c r="GW63" s="135"/>
      <c r="GX63" s="135"/>
      <c r="GY63" s="135"/>
      <c r="GZ63" s="135"/>
      <c r="HA63" s="135"/>
      <c r="HB63" s="135"/>
      <c r="HC63" s="135"/>
      <c r="HD63" s="135"/>
      <c r="HE63" s="135"/>
      <c r="HF63" s="135"/>
      <c r="HG63" s="135"/>
      <c r="HH63" s="135"/>
      <c r="HI63" s="135"/>
      <c r="HJ63" s="135"/>
      <c r="HK63" s="135"/>
      <c r="HL63" s="135"/>
      <c r="HM63" s="135"/>
      <c r="HN63" s="135"/>
      <c r="HO63" s="135"/>
      <c r="HP63" s="135"/>
      <c r="HQ63" s="135"/>
      <c r="HR63" s="135"/>
      <c r="HS63" s="135"/>
      <c r="HT63" s="135"/>
      <c r="HU63" s="135"/>
      <c r="HV63" s="135"/>
      <c r="HW63" s="135"/>
      <c r="HX63" s="135"/>
      <c r="HY63" s="135"/>
      <c r="HZ63" s="135"/>
      <c r="IA63" s="135"/>
      <c r="IB63" s="135"/>
      <c r="IC63" s="135"/>
      <c r="ID63" s="135"/>
      <c r="IE63" s="135"/>
      <c r="IF63" s="135"/>
      <c r="IG63" s="135"/>
      <c r="IH63" s="135"/>
      <c r="II63" s="135"/>
      <c r="IJ63" s="135"/>
      <c r="IK63" s="135"/>
      <c r="IL63" s="135"/>
      <c r="IM63" s="135"/>
      <c r="IN63" s="135"/>
      <c r="IO63" s="135"/>
      <c r="IP63" s="135"/>
      <c r="IQ63" s="135"/>
    </row>
    <row r="64" spans="1:251" s="132" customFormat="1" x14ac:dyDescent="0.25">
      <c r="A64" s="131" t="s">
        <v>1243</v>
      </c>
      <c r="B64" s="131" t="s">
        <v>476</v>
      </c>
      <c r="C64" s="131" t="s">
        <v>24</v>
      </c>
      <c r="D64" s="131" t="s">
        <v>578</v>
      </c>
      <c r="E64" s="131" t="s">
        <v>632</v>
      </c>
      <c r="F64" s="132" t="s">
        <v>788</v>
      </c>
      <c r="G64" s="59" t="s">
        <v>1691</v>
      </c>
      <c r="H64" s="131" t="s">
        <v>1244</v>
      </c>
      <c r="I64" s="131" t="s">
        <v>442</v>
      </c>
      <c r="J64" s="133">
        <v>42864</v>
      </c>
      <c r="K64" s="131" t="s">
        <v>1695</v>
      </c>
      <c r="L64" s="131" t="s">
        <v>444</v>
      </c>
      <c r="M64" s="131" t="s">
        <v>983</v>
      </c>
      <c r="N64" s="131" t="s">
        <v>1245</v>
      </c>
      <c r="O64" s="131" t="s">
        <v>488</v>
      </c>
      <c r="P64" s="131" t="s">
        <v>16</v>
      </c>
      <c r="Q64" s="131" t="s">
        <v>21</v>
      </c>
      <c r="R64" s="131"/>
      <c r="S64" s="131"/>
      <c r="T64" s="131"/>
      <c r="X64" s="131"/>
      <c r="Y64" s="131"/>
      <c r="Z64" s="131"/>
      <c r="AA64" s="131"/>
      <c r="AB64" s="131"/>
      <c r="AC64" s="131"/>
    </row>
    <row r="65" spans="1:251" s="132" customFormat="1" x14ac:dyDescent="0.25">
      <c r="A65" s="131" t="s">
        <v>469</v>
      </c>
      <c r="B65" s="131" t="s">
        <v>437</v>
      </c>
      <c r="C65" s="131" t="s">
        <v>24</v>
      </c>
      <c r="D65" s="131" t="s">
        <v>470</v>
      </c>
      <c r="E65" s="131" t="s">
        <v>471</v>
      </c>
      <c r="F65" s="132" t="s">
        <v>439</v>
      </c>
      <c r="G65" s="59" t="s">
        <v>440</v>
      </c>
      <c r="H65" s="131" t="s">
        <v>77</v>
      </c>
      <c r="I65" s="131" t="s">
        <v>442</v>
      </c>
      <c r="J65" s="133">
        <v>42864</v>
      </c>
      <c r="K65" s="131" t="s">
        <v>1695</v>
      </c>
      <c r="L65" s="131" t="s">
        <v>444</v>
      </c>
      <c r="M65" s="131" t="s">
        <v>452</v>
      </c>
      <c r="N65" s="131" t="s">
        <v>473</v>
      </c>
      <c r="O65" s="131" t="s">
        <v>474</v>
      </c>
      <c r="P65" s="131" t="s">
        <v>15</v>
      </c>
      <c r="Q65" s="131" t="s">
        <v>22</v>
      </c>
      <c r="R65" s="131"/>
      <c r="S65" s="131"/>
      <c r="T65" s="131"/>
      <c r="U65" s="131"/>
      <c r="V65" s="135"/>
      <c r="W65" s="135"/>
      <c r="X65" s="131"/>
      <c r="Y65" s="131"/>
      <c r="Z65" s="131"/>
      <c r="AA65" s="131"/>
      <c r="AB65" s="131"/>
      <c r="AC65" s="131"/>
    </row>
    <row r="66" spans="1:251" s="132" customFormat="1" x14ac:dyDescent="0.25">
      <c r="A66" s="131" t="s">
        <v>1246</v>
      </c>
      <c r="B66" s="131" t="s">
        <v>437</v>
      </c>
      <c r="C66" s="131" t="s">
        <v>25</v>
      </c>
      <c r="D66" s="131" t="s">
        <v>834</v>
      </c>
      <c r="E66" s="131" t="s">
        <v>835</v>
      </c>
      <c r="F66" s="132" t="s">
        <v>932</v>
      </c>
      <c r="G66" s="59" t="s">
        <v>1691</v>
      </c>
      <c r="H66" s="131" t="s">
        <v>1247</v>
      </c>
      <c r="I66" s="131" t="s">
        <v>442</v>
      </c>
      <c r="J66" s="133">
        <v>42864</v>
      </c>
      <c r="K66" s="131" t="s">
        <v>1695</v>
      </c>
      <c r="L66" s="131" t="s">
        <v>444</v>
      </c>
      <c r="M66" s="131" t="s">
        <v>13</v>
      </c>
      <c r="N66" s="131" t="s">
        <v>1248</v>
      </c>
      <c r="O66" s="131" t="s">
        <v>447</v>
      </c>
      <c r="P66" s="131" t="s">
        <v>197</v>
      </c>
      <c r="Q66" s="131" t="s">
        <v>820</v>
      </c>
      <c r="R66" s="131"/>
      <c r="S66" s="131"/>
      <c r="T66" s="131"/>
      <c r="U66" s="131"/>
      <c r="X66" s="131"/>
      <c r="Z66" s="131"/>
      <c r="AA66" s="131"/>
      <c r="AB66" s="131"/>
      <c r="AC66" s="131"/>
    </row>
    <row r="67" spans="1:251" s="132" customFormat="1" x14ac:dyDescent="0.25">
      <c r="A67" s="131" t="s">
        <v>1296</v>
      </c>
      <c r="B67" s="131" t="s">
        <v>476</v>
      </c>
      <c r="C67" s="131" t="s">
        <v>24</v>
      </c>
      <c r="D67" s="131" t="s">
        <v>449</v>
      </c>
      <c r="E67" s="131" t="s">
        <v>1297</v>
      </c>
      <c r="F67" s="132" t="s">
        <v>788</v>
      </c>
      <c r="G67" s="59" t="s">
        <v>1691</v>
      </c>
      <c r="H67" s="131" t="s">
        <v>1298</v>
      </c>
      <c r="I67" s="131" t="s">
        <v>442</v>
      </c>
      <c r="J67" s="133">
        <v>42864</v>
      </c>
      <c r="K67" s="140" t="s">
        <v>1696</v>
      </c>
      <c r="L67" s="131" t="s">
        <v>492</v>
      </c>
      <c r="M67" s="131" t="s">
        <v>493</v>
      </c>
      <c r="N67" s="131" t="s">
        <v>1299</v>
      </c>
      <c r="O67" s="131" t="s">
        <v>599</v>
      </c>
      <c r="P67" s="131" t="s">
        <v>17</v>
      </c>
      <c r="Q67" s="131" t="s">
        <v>20</v>
      </c>
      <c r="R67" s="131"/>
      <c r="S67" s="131"/>
      <c r="T67" s="131"/>
      <c r="X67" s="131"/>
      <c r="Z67" s="131"/>
      <c r="AA67" s="131"/>
      <c r="AB67" s="131"/>
      <c r="AC67" s="131"/>
    </row>
    <row r="68" spans="1:251" s="132" customFormat="1" x14ac:dyDescent="0.25">
      <c r="A68" s="131" t="s">
        <v>1300</v>
      </c>
      <c r="B68" s="131" t="s">
        <v>476</v>
      </c>
      <c r="C68" s="131" t="s">
        <v>24</v>
      </c>
      <c r="D68" s="131" t="s">
        <v>509</v>
      </c>
      <c r="E68" s="131" t="s">
        <v>1301</v>
      </c>
      <c r="F68" s="132" t="s">
        <v>932</v>
      </c>
      <c r="G68" s="59" t="s">
        <v>1691</v>
      </c>
      <c r="H68" s="131" t="s">
        <v>1302</v>
      </c>
      <c r="I68" s="131" t="s">
        <v>442</v>
      </c>
      <c r="J68" s="133">
        <v>42864</v>
      </c>
      <c r="K68" s="140" t="s">
        <v>1696</v>
      </c>
      <c r="L68" s="131" t="s">
        <v>492</v>
      </c>
      <c r="M68" s="131" t="s">
        <v>493</v>
      </c>
      <c r="N68" s="131" t="s">
        <v>1303</v>
      </c>
      <c r="O68" s="131" t="s">
        <v>447</v>
      </c>
      <c r="P68" s="131" t="s">
        <v>197</v>
      </c>
      <c r="Q68" s="131" t="s">
        <v>20</v>
      </c>
      <c r="R68" s="131"/>
      <c r="S68" s="131"/>
      <c r="T68" s="131"/>
      <c r="X68" s="131"/>
      <c r="Z68" s="131"/>
      <c r="AA68" s="131"/>
      <c r="AB68" s="131"/>
      <c r="AC68" s="131"/>
    </row>
    <row r="69" spans="1:251" s="132" customFormat="1" x14ac:dyDescent="0.25">
      <c r="A69" s="131" t="s">
        <v>1304</v>
      </c>
      <c r="B69" s="131" t="s">
        <v>437</v>
      </c>
      <c r="C69" s="131" t="s">
        <v>24</v>
      </c>
      <c r="D69" s="131" t="s">
        <v>1305</v>
      </c>
      <c r="E69" s="131" t="s">
        <v>1305</v>
      </c>
      <c r="F69" s="132" t="s">
        <v>932</v>
      </c>
      <c r="G69" s="59" t="s">
        <v>1691</v>
      </c>
      <c r="H69" s="131" t="s">
        <v>1306</v>
      </c>
      <c r="I69" s="131" t="s">
        <v>442</v>
      </c>
      <c r="J69" s="133">
        <v>42864</v>
      </c>
      <c r="K69" s="140" t="s">
        <v>1696</v>
      </c>
      <c r="L69" s="131" t="s">
        <v>492</v>
      </c>
      <c r="M69" s="131" t="s">
        <v>493</v>
      </c>
      <c r="N69" s="131" t="s">
        <v>1307</v>
      </c>
      <c r="O69" s="131" t="s">
        <v>507</v>
      </c>
      <c r="P69" s="131" t="s">
        <v>14</v>
      </c>
      <c r="Q69" s="131" t="s">
        <v>23</v>
      </c>
      <c r="R69" s="131"/>
      <c r="S69" s="131"/>
      <c r="T69" s="131"/>
      <c r="X69" s="131"/>
      <c r="Z69" s="131"/>
      <c r="AA69" s="131"/>
      <c r="AB69" s="131"/>
      <c r="AC69" s="131"/>
    </row>
    <row r="70" spans="1:251" s="132" customFormat="1" x14ac:dyDescent="0.25">
      <c r="A70" s="131" t="s">
        <v>1249</v>
      </c>
      <c r="B70" s="131" t="s">
        <v>437</v>
      </c>
      <c r="C70" s="131" t="s">
        <v>24</v>
      </c>
      <c r="D70" s="131" t="s">
        <v>693</v>
      </c>
      <c r="E70" s="131" t="s">
        <v>693</v>
      </c>
      <c r="F70" s="132" t="s">
        <v>932</v>
      </c>
      <c r="G70" s="59" t="s">
        <v>1691</v>
      </c>
      <c r="H70" s="131" t="s">
        <v>1250</v>
      </c>
      <c r="I70" s="131" t="s">
        <v>442</v>
      </c>
      <c r="J70" s="133">
        <v>42864</v>
      </c>
      <c r="K70" s="131" t="s">
        <v>1695</v>
      </c>
      <c r="L70" s="131" t="s">
        <v>444</v>
      </c>
      <c r="M70" s="131" t="s">
        <v>452</v>
      </c>
      <c r="N70" s="131" t="s">
        <v>1251</v>
      </c>
      <c r="O70" s="131" t="s">
        <v>454</v>
      </c>
      <c r="P70" s="131" t="s">
        <v>15</v>
      </c>
      <c r="Q70" s="131" t="s">
        <v>19</v>
      </c>
      <c r="R70" s="131"/>
      <c r="S70" s="131"/>
      <c r="T70" s="131"/>
      <c r="X70" s="131"/>
      <c r="Y70" s="131"/>
      <c r="Z70" s="131"/>
      <c r="AA70" s="131"/>
      <c r="AB70" s="131"/>
      <c r="AC70" s="131"/>
    </row>
    <row r="71" spans="1:251" s="132" customFormat="1" x14ac:dyDescent="0.25">
      <c r="A71" s="131" t="s">
        <v>538</v>
      </c>
      <c r="B71" s="131" t="s">
        <v>476</v>
      </c>
      <c r="C71" s="131" t="s">
        <v>24</v>
      </c>
      <c r="D71" s="131" t="s">
        <v>449</v>
      </c>
      <c r="E71" s="131" t="s">
        <v>539</v>
      </c>
      <c r="F71" s="132" t="s">
        <v>439</v>
      </c>
      <c r="G71" s="59" t="s">
        <v>440</v>
      </c>
      <c r="H71" s="131" t="s">
        <v>206</v>
      </c>
      <c r="I71" s="131" t="s">
        <v>442</v>
      </c>
      <c r="J71" s="133">
        <v>42864</v>
      </c>
      <c r="K71" s="140" t="s">
        <v>1696</v>
      </c>
      <c r="L71" s="131" t="s">
        <v>492</v>
      </c>
      <c r="M71" s="131" t="s">
        <v>493</v>
      </c>
      <c r="N71" s="131" t="s">
        <v>540</v>
      </c>
      <c r="O71" s="131" t="s">
        <v>474</v>
      </c>
      <c r="P71" s="131" t="s">
        <v>14</v>
      </c>
      <c r="Q71" s="131" t="s">
        <v>541</v>
      </c>
      <c r="R71" s="131"/>
      <c r="S71" s="131"/>
      <c r="T71" s="131"/>
      <c r="U71" s="131"/>
      <c r="V71" s="135"/>
      <c r="W71" s="135"/>
      <c r="X71" s="131"/>
      <c r="Y71" s="131"/>
      <c r="Z71" s="131"/>
      <c r="AA71" s="131"/>
      <c r="AB71" s="131"/>
      <c r="AC71" s="131"/>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5"/>
      <c r="BG71" s="135"/>
      <c r="BH71" s="135"/>
      <c r="BI71" s="135"/>
      <c r="BJ71" s="135"/>
      <c r="BK71" s="135"/>
      <c r="BL71" s="135"/>
      <c r="BM71" s="135"/>
      <c r="BN71" s="135"/>
      <c r="BO71" s="135"/>
      <c r="BP71" s="135"/>
      <c r="BQ71" s="135"/>
      <c r="BR71" s="135"/>
      <c r="BS71" s="135"/>
      <c r="BT71" s="135"/>
      <c r="BU71" s="135"/>
      <c r="BV71" s="135"/>
      <c r="BW71" s="135"/>
      <c r="BX71" s="135"/>
      <c r="BY71" s="135"/>
      <c r="BZ71" s="135"/>
      <c r="CA71" s="135"/>
      <c r="CB71" s="135"/>
      <c r="CC71" s="135"/>
      <c r="CD71" s="135"/>
      <c r="CE71" s="135"/>
      <c r="CF71" s="135"/>
      <c r="CG71" s="135"/>
      <c r="CH71" s="135"/>
      <c r="CI71" s="135"/>
      <c r="CJ71" s="135"/>
      <c r="CK71" s="135"/>
      <c r="CL71" s="135"/>
      <c r="CM71" s="135"/>
      <c r="CN71" s="135"/>
      <c r="CO71" s="135"/>
      <c r="CP71" s="135"/>
      <c r="CQ71" s="135"/>
      <c r="CR71" s="135"/>
      <c r="CS71" s="135"/>
      <c r="CT71" s="135"/>
      <c r="CU71" s="135"/>
      <c r="CV71" s="135"/>
      <c r="CW71" s="135"/>
      <c r="CX71" s="135"/>
      <c r="CY71" s="135"/>
      <c r="CZ71" s="135"/>
      <c r="DA71" s="135"/>
      <c r="DB71" s="135"/>
      <c r="DC71" s="135"/>
      <c r="DD71" s="135"/>
      <c r="DE71" s="135"/>
      <c r="DF71" s="135"/>
      <c r="DG71" s="135"/>
      <c r="DH71" s="135"/>
      <c r="DI71" s="135"/>
      <c r="DJ71" s="135"/>
      <c r="DK71" s="135"/>
      <c r="DL71" s="135"/>
      <c r="DM71" s="135"/>
      <c r="DN71" s="135"/>
      <c r="DO71" s="135"/>
      <c r="DP71" s="135"/>
      <c r="DQ71" s="135"/>
      <c r="DR71" s="135"/>
      <c r="DS71" s="135"/>
      <c r="DT71" s="135"/>
      <c r="DU71" s="135"/>
      <c r="DV71" s="135"/>
      <c r="DW71" s="135"/>
      <c r="DX71" s="135"/>
      <c r="DY71" s="135"/>
      <c r="DZ71" s="135"/>
      <c r="EA71" s="135"/>
      <c r="EB71" s="135"/>
      <c r="EC71" s="135"/>
      <c r="ED71" s="135"/>
      <c r="EE71" s="135"/>
      <c r="EF71" s="135"/>
      <c r="EG71" s="135"/>
      <c r="EH71" s="135"/>
      <c r="EI71" s="135"/>
      <c r="EJ71" s="135"/>
      <c r="EK71" s="135"/>
      <c r="EL71" s="135"/>
      <c r="EM71" s="135"/>
      <c r="EN71" s="135"/>
      <c r="EO71" s="135"/>
      <c r="EP71" s="135"/>
      <c r="EQ71" s="135"/>
      <c r="ER71" s="135"/>
      <c r="ES71" s="135"/>
      <c r="ET71" s="135"/>
      <c r="EU71" s="135"/>
      <c r="EV71" s="135"/>
      <c r="EW71" s="135"/>
      <c r="EX71" s="135"/>
      <c r="EY71" s="135"/>
      <c r="EZ71" s="135"/>
      <c r="FA71" s="135"/>
      <c r="FB71" s="135"/>
      <c r="FC71" s="135"/>
      <c r="FD71" s="135"/>
      <c r="FE71" s="135"/>
      <c r="FF71" s="135"/>
      <c r="FG71" s="135"/>
      <c r="FH71" s="135"/>
      <c r="FI71" s="135"/>
      <c r="FJ71" s="135"/>
      <c r="FK71" s="135"/>
      <c r="FL71" s="135"/>
      <c r="FM71" s="135"/>
      <c r="FN71" s="135"/>
      <c r="FO71" s="135"/>
      <c r="FP71" s="135"/>
      <c r="FQ71" s="135"/>
      <c r="FR71" s="135"/>
      <c r="FS71" s="135"/>
      <c r="FT71" s="135"/>
      <c r="FU71" s="135"/>
      <c r="FV71" s="135"/>
      <c r="FW71" s="135"/>
      <c r="FX71" s="135"/>
      <c r="FY71" s="135"/>
      <c r="FZ71" s="135"/>
      <c r="GA71" s="135"/>
      <c r="GB71" s="135"/>
      <c r="GC71" s="135"/>
      <c r="GD71" s="135"/>
      <c r="GE71" s="135"/>
      <c r="GF71" s="135"/>
      <c r="GG71" s="135"/>
      <c r="GH71" s="135"/>
      <c r="GI71" s="135"/>
      <c r="GJ71" s="135"/>
      <c r="GK71" s="135"/>
      <c r="GL71" s="135"/>
      <c r="GM71" s="135"/>
      <c r="GN71" s="135"/>
      <c r="GO71" s="135"/>
      <c r="GP71" s="135"/>
      <c r="GQ71" s="135"/>
      <c r="GR71" s="135"/>
      <c r="GS71" s="135"/>
      <c r="GT71" s="135"/>
      <c r="GU71" s="135"/>
      <c r="GV71" s="135"/>
      <c r="GW71" s="135"/>
      <c r="GX71" s="135"/>
      <c r="GY71" s="135"/>
      <c r="GZ71" s="135"/>
      <c r="HA71" s="135"/>
      <c r="HB71" s="135"/>
      <c r="HC71" s="135"/>
      <c r="HD71" s="135"/>
      <c r="HE71" s="135"/>
      <c r="HF71" s="135"/>
      <c r="HG71" s="135"/>
      <c r="HH71" s="135"/>
      <c r="HI71" s="135"/>
      <c r="HJ71" s="135"/>
      <c r="HK71" s="135"/>
      <c r="HL71" s="135"/>
      <c r="HM71" s="135"/>
      <c r="HN71" s="135"/>
      <c r="HO71" s="135"/>
      <c r="HP71" s="135"/>
      <c r="HQ71" s="135"/>
      <c r="HR71" s="135"/>
      <c r="HS71" s="135"/>
      <c r="HT71" s="135"/>
      <c r="HU71" s="135"/>
      <c r="HV71" s="135"/>
      <c r="HW71" s="135"/>
      <c r="HX71" s="135"/>
      <c r="HY71" s="135"/>
      <c r="HZ71" s="135"/>
      <c r="IA71" s="135"/>
      <c r="IB71" s="135"/>
      <c r="IC71" s="135"/>
      <c r="ID71" s="135"/>
      <c r="IE71" s="135"/>
      <c r="IF71" s="135"/>
      <c r="IG71" s="135"/>
      <c r="IH71" s="135"/>
      <c r="II71" s="135"/>
      <c r="IJ71" s="135"/>
      <c r="IK71" s="135"/>
      <c r="IL71" s="135"/>
      <c r="IM71" s="135"/>
      <c r="IN71" s="135"/>
      <c r="IO71" s="135"/>
      <c r="IP71" s="135"/>
      <c r="IQ71" s="135"/>
    </row>
    <row r="72" spans="1:251" s="132" customFormat="1" x14ac:dyDescent="0.25">
      <c r="A72" s="131" t="s">
        <v>1308</v>
      </c>
      <c r="B72" s="131" t="s">
        <v>476</v>
      </c>
      <c r="C72" s="131" t="s">
        <v>24</v>
      </c>
      <c r="D72" s="131" t="s">
        <v>1309</v>
      </c>
      <c r="E72" s="131" t="s">
        <v>1309</v>
      </c>
      <c r="F72" s="132" t="s">
        <v>932</v>
      </c>
      <c r="G72" s="59" t="s">
        <v>1691</v>
      </c>
      <c r="H72" s="131" t="s">
        <v>1310</v>
      </c>
      <c r="I72" s="131" t="s">
        <v>442</v>
      </c>
      <c r="J72" s="133">
        <v>42864</v>
      </c>
      <c r="K72" s="140" t="s">
        <v>1696</v>
      </c>
      <c r="L72" s="131" t="s">
        <v>492</v>
      </c>
      <c r="M72" s="131" t="s">
        <v>927</v>
      </c>
      <c r="N72" s="131" t="s">
        <v>1311</v>
      </c>
      <c r="O72" s="131" t="s">
        <v>474</v>
      </c>
      <c r="P72" s="131" t="s">
        <v>14</v>
      </c>
      <c r="Q72" s="131" t="s">
        <v>1312</v>
      </c>
      <c r="R72" s="131"/>
      <c r="S72" s="131"/>
      <c r="T72" s="131"/>
      <c r="U72" s="131"/>
      <c r="V72" s="135"/>
      <c r="W72" s="135"/>
      <c r="X72" s="131"/>
      <c r="Y72" s="131"/>
      <c r="Z72" s="131"/>
      <c r="AA72" s="131"/>
      <c r="AB72" s="131"/>
      <c r="AC72" s="131"/>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5"/>
      <c r="BH72" s="135"/>
      <c r="BI72" s="135"/>
      <c r="BJ72" s="135"/>
      <c r="BK72" s="135"/>
      <c r="BL72" s="135"/>
      <c r="BM72" s="135"/>
      <c r="BN72" s="135"/>
      <c r="BO72" s="135"/>
      <c r="BP72" s="135"/>
      <c r="BQ72" s="135"/>
      <c r="BR72" s="135"/>
      <c r="BS72" s="135"/>
      <c r="BT72" s="135"/>
      <c r="BU72" s="135"/>
      <c r="BV72" s="135"/>
      <c r="BW72" s="135"/>
      <c r="BX72" s="135"/>
      <c r="BY72" s="135"/>
      <c r="BZ72" s="135"/>
      <c r="CA72" s="135"/>
      <c r="CB72" s="135"/>
      <c r="CC72" s="135"/>
      <c r="CD72" s="135"/>
      <c r="CE72" s="135"/>
      <c r="CF72" s="135"/>
      <c r="CG72" s="135"/>
      <c r="CH72" s="135"/>
      <c r="CI72" s="135"/>
      <c r="CJ72" s="135"/>
      <c r="CK72" s="135"/>
      <c r="CL72" s="135"/>
      <c r="CM72" s="135"/>
      <c r="CN72" s="135"/>
      <c r="CO72" s="135"/>
      <c r="CP72" s="135"/>
      <c r="CQ72" s="135"/>
      <c r="CR72" s="135"/>
      <c r="CS72" s="135"/>
      <c r="CT72" s="135"/>
      <c r="CU72" s="135"/>
      <c r="CV72" s="135"/>
      <c r="CW72" s="135"/>
      <c r="CX72" s="135"/>
      <c r="CY72" s="135"/>
      <c r="CZ72" s="135"/>
      <c r="DA72" s="135"/>
      <c r="DB72" s="135"/>
      <c r="DC72" s="135"/>
      <c r="DD72" s="135"/>
      <c r="DE72" s="135"/>
      <c r="DF72" s="135"/>
      <c r="DG72" s="135"/>
      <c r="DH72" s="135"/>
      <c r="DI72" s="135"/>
      <c r="DJ72" s="135"/>
      <c r="DK72" s="135"/>
      <c r="DL72" s="135"/>
      <c r="DM72" s="135"/>
      <c r="DN72" s="135"/>
      <c r="DO72" s="135"/>
      <c r="DP72" s="135"/>
      <c r="DQ72" s="135"/>
      <c r="DR72" s="135"/>
      <c r="DS72" s="135"/>
      <c r="DT72" s="135"/>
      <c r="DU72" s="135"/>
      <c r="DV72" s="135"/>
      <c r="DW72" s="135"/>
      <c r="DX72" s="135"/>
      <c r="DY72" s="135"/>
      <c r="DZ72" s="135"/>
      <c r="EA72" s="135"/>
      <c r="EB72" s="135"/>
      <c r="EC72" s="135"/>
      <c r="ED72" s="135"/>
      <c r="EE72" s="135"/>
      <c r="EF72" s="135"/>
      <c r="EG72" s="135"/>
      <c r="EH72" s="135"/>
      <c r="EI72" s="135"/>
      <c r="EJ72" s="135"/>
      <c r="EK72" s="135"/>
      <c r="EL72" s="135"/>
      <c r="EM72" s="135"/>
      <c r="EN72" s="135"/>
      <c r="EO72" s="135"/>
      <c r="EP72" s="135"/>
      <c r="EQ72" s="135"/>
      <c r="ER72" s="135"/>
      <c r="ES72" s="135"/>
      <c r="ET72" s="135"/>
      <c r="EU72" s="135"/>
      <c r="EV72" s="135"/>
      <c r="EW72" s="135"/>
      <c r="EX72" s="135"/>
      <c r="EY72" s="135"/>
      <c r="EZ72" s="135"/>
      <c r="FA72" s="135"/>
      <c r="FB72" s="135"/>
      <c r="FC72" s="135"/>
      <c r="FD72" s="135"/>
      <c r="FE72" s="135"/>
      <c r="FF72" s="135"/>
      <c r="FG72" s="135"/>
      <c r="FH72" s="135"/>
      <c r="FI72" s="135"/>
      <c r="FJ72" s="135"/>
      <c r="FK72" s="135"/>
      <c r="FL72" s="135"/>
      <c r="FM72" s="135"/>
      <c r="FN72" s="135"/>
      <c r="FO72" s="135"/>
      <c r="FP72" s="135"/>
      <c r="FQ72" s="135"/>
      <c r="FR72" s="135"/>
      <c r="FS72" s="135"/>
      <c r="FT72" s="135"/>
      <c r="FU72" s="135"/>
      <c r="FV72" s="135"/>
      <c r="FW72" s="135"/>
      <c r="FX72" s="135"/>
      <c r="FY72" s="135"/>
      <c r="FZ72" s="135"/>
      <c r="GA72" s="135"/>
      <c r="GB72" s="135"/>
      <c r="GC72" s="135"/>
      <c r="GD72" s="135"/>
      <c r="GE72" s="135"/>
      <c r="GF72" s="135"/>
      <c r="GG72" s="135"/>
      <c r="GH72" s="135"/>
      <c r="GI72" s="135"/>
      <c r="GJ72" s="135"/>
      <c r="GK72" s="135"/>
      <c r="GL72" s="135"/>
      <c r="GM72" s="135"/>
      <c r="GN72" s="135"/>
      <c r="GO72" s="135"/>
      <c r="GP72" s="135"/>
      <c r="GQ72" s="135"/>
      <c r="GR72" s="135"/>
      <c r="GS72" s="135"/>
      <c r="GT72" s="135"/>
      <c r="GU72" s="135"/>
      <c r="GV72" s="135"/>
      <c r="GW72" s="135"/>
      <c r="GX72" s="135"/>
      <c r="GY72" s="135"/>
      <c r="GZ72" s="135"/>
      <c r="HA72" s="135"/>
      <c r="HB72" s="135"/>
      <c r="HC72" s="135"/>
      <c r="HD72" s="135"/>
      <c r="HE72" s="135"/>
      <c r="HF72" s="135"/>
      <c r="HG72" s="135"/>
      <c r="HH72" s="135"/>
      <c r="HI72" s="135"/>
      <c r="HJ72" s="135"/>
      <c r="HK72" s="135"/>
      <c r="HL72" s="135"/>
      <c r="HM72" s="135"/>
      <c r="HN72" s="135"/>
      <c r="HO72" s="135"/>
      <c r="HP72" s="135"/>
      <c r="HQ72" s="135"/>
      <c r="HR72" s="135"/>
      <c r="HS72" s="135"/>
      <c r="HT72" s="135"/>
      <c r="HU72" s="135"/>
      <c r="HV72" s="135"/>
      <c r="HW72" s="135"/>
      <c r="HX72" s="135"/>
      <c r="HY72" s="135"/>
      <c r="HZ72" s="135"/>
      <c r="IA72" s="135"/>
      <c r="IB72" s="135"/>
      <c r="IC72" s="135"/>
      <c r="ID72" s="135"/>
      <c r="IE72" s="135"/>
      <c r="IF72" s="135"/>
      <c r="IG72" s="135"/>
      <c r="IH72" s="135"/>
      <c r="II72" s="135"/>
      <c r="IJ72" s="135"/>
      <c r="IK72" s="135"/>
      <c r="IL72" s="135"/>
      <c r="IM72" s="135"/>
      <c r="IN72" s="135"/>
      <c r="IO72" s="135"/>
      <c r="IP72" s="135"/>
      <c r="IQ72" s="135"/>
    </row>
    <row r="73" spans="1:251" s="132" customFormat="1" x14ac:dyDescent="0.25">
      <c r="A73" s="131" t="s">
        <v>1313</v>
      </c>
      <c r="B73" s="131" t="s">
        <v>437</v>
      </c>
      <c r="C73" s="131" t="s">
        <v>24</v>
      </c>
      <c r="D73" s="131" t="s">
        <v>449</v>
      </c>
      <c r="E73" s="131" t="s">
        <v>1305</v>
      </c>
      <c r="F73" s="132" t="s">
        <v>932</v>
      </c>
      <c r="G73" s="59" t="s">
        <v>1691</v>
      </c>
      <c r="H73" s="131" t="s">
        <v>1314</v>
      </c>
      <c r="I73" s="131" t="s">
        <v>442</v>
      </c>
      <c r="J73" s="133">
        <v>42864</v>
      </c>
      <c r="K73" s="140" t="s">
        <v>1696</v>
      </c>
      <c r="L73" s="131" t="s">
        <v>492</v>
      </c>
      <c r="M73" s="131" t="s">
        <v>493</v>
      </c>
      <c r="N73" s="131" t="s">
        <v>1315</v>
      </c>
      <c r="O73" s="131" t="s">
        <v>474</v>
      </c>
      <c r="P73" s="131" t="s">
        <v>14</v>
      </c>
      <c r="Q73" s="131" t="s">
        <v>18</v>
      </c>
      <c r="R73" s="131"/>
      <c r="S73" s="131"/>
      <c r="T73" s="131"/>
      <c r="U73" s="131"/>
      <c r="V73" s="135"/>
      <c r="W73" s="135"/>
      <c r="X73" s="131"/>
      <c r="Y73" s="131"/>
      <c r="Z73" s="131"/>
      <c r="AA73" s="131"/>
      <c r="AB73" s="131"/>
      <c r="AC73" s="131"/>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5"/>
      <c r="BG73" s="135"/>
      <c r="BH73" s="135"/>
      <c r="BI73" s="135"/>
      <c r="BJ73" s="135"/>
      <c r="BK73" s="135"/>
      <c r="BL73" s="135"/>
      <c r="BM73" s="135"/>
      <c r="BN73" s="135"/>
      <c r="BO73" s="135"/>
      <c r="BP73" s="135"/>
      <c r="BQ73" s="135"/>
      <c r="BR73" s="135"/>
      <c r="BS73" s="135"/>
      <c r="BT73" s="135"/>
      <c r="BU73" s="135"/>
      <c r="BV73" s="135"/>
      <c r="BW73" s="135"/>
      <c r="BX73" s="135"/>
      <c r="BY73" s="135"/>
      <c r="BZ73" s="135"/>
      <c r="CA73" s="135"/>
      <c r="CB73" s="135"/>
      <c r="CC73" s="135"/>
      <c r="CD73" s="135"/>
      <c r="CE73" s="135"/>
      <c r="CF73" s="135"/>
      <c r="CG73" s="135"/>
      <c r="CH73" s="135"/>
      <c r="CI73" s="135"/>
      <c r="CJ73" s="135"/>
      <c r="CK73" s="135"/>
      <c r="CL73" s="135"/>
      <c r="CM73" s="135"/>
      <c r="CN73" s="135"/>
      <c r="CO73" s="135"/>
      <c r="CP73" s="135"/>
      <c r="CQ73" s="135"/>
      <c r="CR73" s="135"/>
      <c r="CS73" s="135"/>
      <c r="CT73" s="135"/>
      <c r="CU73" s="135"/>
      <c r="CV73" s="135"/>
      <c r="CW73" s="135"/>
      <c r="CX73" s="135"/>
      <c r="CY73" s="135"/>
      <c r="CZ73" s="135"/>
      <c r="DA73" s="135"/>
      <c r="DB73" s="135"/>
      <c r="DC73" s="135"/>
      <c r="DD73" s="135"/>
      <c r="DE73" s="135"/>
      <c r="DF73" s="135"/>
      <c r="DG73" s="135"/>
      <c r="DH73" s="135"/>
      <c r="DI73" s="135"/>
      <c r="DJ73" s="135"/>
      <c r="DK73" s="135"/>
      <c r="DL73" s="135"/>
      <c r="DM73" s="135"/>
      <c r="DN73" s="135"/>
      <c r="DO73" s="135"/>
      <c r="DP73" s="135"/>
      <c r="DQ73" s="135"/>
      <c r="DR73" s="135"/>
      <c r="DS73" s="135"/>
      <c r="DT73" s="135"/>
      <c r="DU73" s="135"/>
      <c r="DV73" s="135"/>
      <c r="DW73" s="135"/>
      <c r="DX73" s="135"/>
      <c r="DY73" s="135"/>
      <c r="DZ73" s="135"/>
      <c r="EA73" s="135"/>
      <c r="EB73" s="135"/>
      <c r="EC73" s="135"/>
      <c r="ED73" s="135"/>
      <c r="EE73" s="135"/>
      <c r="EF73" s="135"/>
      <c r="EG73" s="135"/>
      <c r="EH73" s="135"/>
      <c r="EI73" s="135"/>
      <c r="EJ73" s="135"/>
      <c r="EK73" s="135"/>
      <c r="EL73" s="135"/>
      <c r="EM73" s="135"/>
      <c r="EN73" s="135"/>
      <c r="EO73" s="135"/>
      <c r="EP73" s="135"/>
      <c r="EQ73" s="135"/>
      <c r="ER73" s="135"/>
      <c r="ES73" s="135"/>
      <c r="ET73" s="135"/>
      <c r="EU73" s="135"/>
      <c r="EV73" s="135"/>
      <c r="EW73" s="135"/>
      <c r="EX73" s="135"/>
      <c r="EY73" s="135"/>
      <c r="EZ73" s="135"/>
      <c r="FA73" s="135"/>
      <c r="FB73" s="135"/>
      <c r="FC73" s="135"/>
      <c r="FD73" s="135"/>
      <c r="FE73" s="135"/>
      <c r="FF73" s="135"/>
      <c r="FG73" s="135"/>
      <c r="FH73" s="135"/>
      <c r="FI73" s="135"/>
      <c r="FJ73" s="135"/>
      <c r="FK73" s="135"/>
      <c r="FL73" s="135"/>
      <c r="FM73" s="135"/>
      <c r="FN73" s="135"/>
      <c r="FO73" s="135"/>
      <c r="FP73" s="135"/>
      <c r="FQ73" s="135"/>
      <c r="FR73" s="135"/>
      <c r="FS73" s="135"/>
      <c r="FT73" s="135"/>
      <c r="FU73" s="135"/>
      <c r="FV73" s="135"/>
      <c r="FW73" s="135"/>
      <c r="FX73" s="135"/>
      <c r="FY73" s="135"/>
      <c r="FZ73" s="135"/>
      <c r="GA73" s="135"/>
      <c r="GB73" s="135"/>
      <c r="GC73" s="135"/>
      <c r="GD73" s="135"/>
      <c r="GE73" s="135"/>
      <c r="GF73" s="135"/>
      <c r="GG73" s="135"/>
      <c r="GH73" s="135"/>
      <c r="GI73" s="135"/>
      <c r="GJ73" s="135"/>
      <c r="GK73" s="135"/>
      <c r="GL73" s="135"/>
      <c r="GM73" s="135"/>
      <c r="GN73" s="135"/>
      <c r="GO73" s="135"/>
      <c r="GP73" s="135"/>
      <c r="GQ73" s="135"/>
      <c r="GR73" s="135"/>
      <c r="GS73" s="135"/>
      <c r="GT73" s="135"/>
      <c r="GU73" s="135"/>
      <c r="GV73" s="135"/>
      <c r="GW73" s="135"/>
      <c r="GX73" s="135"/>
      <c r="GY73" s="135"/>
      <c r="GZ73" s="135"/>
      <c r="HA73" s="135"/>
      <c r="HB73" s="135"/>
      <c r="HC73" s="135"/>
      <c r="HD73" s="135"/>
      <c r="HE73" s="135"/>
      <c r="HF73" s="135"/>
      <c r="HG73" s="135"/>
      <c r="HH73" s="135"/>
      <c r="HI73" s="135"/>
      <c r="HJ73" s="135"/>
      <c r="HK73" s="135"/>
      <c r="HL73" s="135"/>
      <c r="HM73" s="135"/>
      <c r="HN73" s="135"/>
      <c r="HO73" s="135"/>
      <c r="HP73" s="135"/>
      <c r="HQ73" s="135"/>
      <c r="HR73" s="135"/>
      <c r="HS73" s="135"/>
      <c r="HT73" s="135"/>
      <c r="HU73" s="135"/>
      <c r="HV73" s="135"/>
      <c r="HW73" s="135"/>
      <c r="HX73" s="135"/>
      <c r="HY73" s="135"/>
      <c r="HZ73" s="135"/>
      <c r="IA73" s="135"/>
      <c r="IB73" s="135"/>
      <c r="IC73" s="135"/>
      <c r="ID73" s="135"/>
      <c r="IE73" s="135"/>
      <c r="IF73" s="135"/>
      <c r="IG73" s="135"/>
      <c r="IH73" s="135"/>
      <c r="II73" s="135"/>
      <c r="IJ73" s="135"/>
      <c r="IK73" s="135"/>
      <c r="IL73" s="135"/>
      <c r="IM73" s="135"/>
      <c r="IN73" s="135"/>
      <c r="IO73" s="135"/>
      <c r="IP73" s="135"/>
      <c r="IQ73" s="135"/>
    </row>
    <row r="74" spans="1:251" s="132" customFormat="1" x14ac:dyDescent="0.25">
      <c r="A74" s="131" t="s">
        <v>475</v>
      </c>
      <c r="B74" s="131" t="s">
        <v>476</v>
      </c>
      <c r="C74" s="131" t="s">
        <v>24</v>
      </c>
      <c r="D74" s="131" t="s">
        <v>477</v>
      </c>
      <c r="E74" s="131" t="s">
        <v>477</v>
      </c>
      <c r="F74" s="132" t="s">
        <v>439</v>
      </c>
      <c r="G74" s="59" t="s">
        <v>440</v>
      </c>
      <c r="H74" s="131" t="s">
        <v>478</v>
      </c>
      <c r="I74" s="131" t="s">
        <v>442</v>
      </c>
      <c r="J74" s="133">
        <v>42864</v>
      </c>
      <c r="K74" s="131" t="s">
        <v>1695</v>
      </c>
      <c r="L74" s="131" t="s">
        <v>444</v>
      </c>
      <c r="M74" s="131" t="s">
        <v>452</v>
      </c>
      <c r="N74" s="131" t="s">
        <v>479</v>
      </c>
      <c r="O74" s="131" t="s">
        <v>474</v>
      </c>
      <c r="P74" s="131" t="s">
        <v>14</v>
      </c>
      <c r="Q74" s="131" t="s">
        <v>22</v>
      </c>
      <c r="R74" s="131"/>
      <c r="S74" s="131"/>
      <c r="T74" s="131"/>
      <c r="U74" s="131"/>
      <c r="X74" s="131"/>
      <c r="Y74" s="131"/>
      <c r="Z74" s="131"/>
      <c r="AA74" s="131"/>
      <c r="AB74" s="131"/>
      <c r="AC74" s="131"/>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5"/>
      <c r="BG74" s="135"/>
      <c r="BH74" s="135"/>
      <c r="BI74" s="135"/>
      <c r="BJ74" s="135"/>
      <c r="BK74" s="135"/>
      <c r="BL74" s="135"/>
      <c r="BM74" s="135"/>
      <c r="BN74" s="135"/>
      <c r="BO74" s="135"/>
      <c r="BP74" s="135"/>
      <c r="BQ74" s="135"/>
      <c r="BR74" s="135"/>
      <c r="BS74" s="135"/>
      <c r="BT74" s="135"/>
      <c r="BU74" s="135"/>
      <c r="BV74" s="135"/>
      <c r="BW74" s="135"/>
      <c r="BX74" s="135"/>
      <c r="BY74" s="135"/>
      <c r="BZ74" s="135"/>
      <c r="CA74" s="135"/>
      <c r="CB74" s="135"/>
      <c r="CC74" s="135"/>
      <c r="CD74" s="135"/>
      <c r="CE74" s="135"/>
      <c r="CF74" s="135"/>
      <c r="CG74" s="135"/>
      <c r="CH74" s="135"/>
      <c r="CI74" s="135"/>
      <c r="CJ74" s="135"/>
      <c r="CK74" s="135"/>
      <c r="CL74" s="135"/>
      <c r="CM74" s="135"/>
      <c r="CN74" s="135"/>
      <c r="CO74" s="135"/>
      <c r="CP74" s="135"/>
      <c r="CQ74" s="135"/>
      <c r="CR74" s="135"/>
      <c r="CS74" s="135"/>
      <c r="CT74" s="135"/>
      <c r="CU74" s="135"/>
      <c r="CV74" s="135"/>
      <c r="CW74" s="135"/>
      <c r="CX74" s="135"/>
      <c r="CY74" s="135"/>
      <c r="CZ74" s="135"/>
      <c r="DA74" s="135"/>
      <c r="DB74" s="135"/>
      <c r="DC74" s="135"/>
      <c r="DD74" s="135"/>
      <c r="DE74" s="135"/>
      <c r="DF74" s="135"/>
      <c r="DG74" s="135"/>
      <c r="DH74" s="135"/>
      <c r="DI74" s="135"/>
      <c r="DJ74" s="135"/>
      <c r="DK74" s="135"/>
      <c r="DL74" s="135"/>
      <c r="DM74" s="135"/>
      <c r="DN74" s="135"/>
      <c r="DO74" s="135"/>
      <c r="DP74" s="135"/>
      <c r="DQ74" s="135"/>
      <c r="DR74" s="135"/>
      <c r="DS74" s="135"/>
      <c r="DT74" s="135"/>
      <c r="DU74" s="135"/>
      <c r="DV74" s="135"/>
      <c r="DW74" s="135"/>
      <c r="DX74" s="135"/>
      <c r="DY74" s="135"/>
      <c r="DZ74" s="135"/>
      <c r="EA74" s="135"/>
      <c r="EB74" s="135"/>
      <c r="EC74" s="135"/>
      <c r="ED74" s="135"/>
      <c r="EE74" s="135"/>
      <c r="EF74" s="135"/>
      <c r="EG74" s="135"/>
      <c r="EH74" s="135"/>
      <c r="EI74" s="135"/>
      <c r="EJ74" s="135"/>
      <c r="EK74" s="135"/>
      <c r="EL74" s="135"/>
      <c r="EM74" s="135"/>
      <c r="EN74" s="135"/>
      <c r="EO74" s="135"/>
      <c r="EP74" s="135"/>
      <c r="EQ74" s="135"/>
      <c r="ER74" s="135"/>
      <c r="ES74" s="135"/>
      <c r="ET74" s="135"/>
      <c r="EU74" s="135"/>
      <c r="EV74" s="135"/>
      <c r="EW74" s="135"/>
      <c r="EX74" s="135"/>
      <c r="EY74" s="135"/>
      <c r="EZ74" s="135"/>
      <c r="FA74" s="135"/>
      <c r="FB74" s="135"/>
      <c r="FC74" s="135"/>
      <c r="FD74" s="135"/>
      <c r="FE74" s="135"/>
      <c r="FF74" s="135"/>
      <c r="FG74" s="135"/>
      <c r="FH74" s="135"/>
      <c r="FI74" s="135"/>
      <c r="FJ74" s="135"/>
      <c r="FK74" s="135"/>
      <c r="FL74" s="135"/>
      <c r="FM74" s="135"/>
      <c r="FN74" s="135"/>
      <c r="FO74" s="135"/>
      <c r="FP74" s="135"/>
      <c r="FQ74" s="135"/>
      <c r="FR74" s="135"/>
      <c r="FS74" s="135"/>
      <c r="FT74" s="135"/>
      <c r="FU74" s="135"/>
      <c r="FV74" s="135"/>
      <c r="FW74" s="135"/>
      <c r="FX74" s="135"/>
      <c r="FY74" s="135"/>
      <c r="FZ74" s="135"/>
      <c r="GA74" s="135"/>
      <c r="GB74" s="135"/>
      <c r="GC74" s="135"/>
      <c r="GD74" s="135"/>
      <c r="GE74" s="135"/>
      <c r="GF74" s="135"/>
      <c r="GG74" s="135"/>
      <c r="GH74" s="135"/>
      <c r="GI74" s="135"/>
      <c r="GJ74" s="135"/>
      <c r="GK74" s="135"/>
      <c r="GL74" s="135"/>
      <c r="GM74" s="135"/>
      <c r="GN74" s="135"/>
      <c r="GO74" s="135"/>
      <c r="GP74" s="135"/>
      <c r="GQ74" s="135"/>
      <c r="GR74" s="135"/>
      <c r="GS74" s="135"/>
      <c r="GT74" s="135"/>
      <c r="GU74" s="135"/>
      <c r="GV74" s="135"/>
      <c r="GW74" s="135"/>
      <c r="GX74" s="135"/>
      <c r="GY74" s="135"/>
      <c r="GZ74" s="135"/>
      <c r="HA74" s="135"/>
      <c r="HB74" s="135"/>
      <c r="HC74" s="135"/>
      <c r="HD74" s="135"/>
      <c r="HE74" s="135"/>
      <c r="HF74" s="135"/>
      <c r="HG74" s="135"/>
      <c r="HH74" s="135"/>
      <c r="HI74" s="135"/>
      <c r="HJ74" s="135"/>
      <c r="HK74" s="135"/>
      <c r="HL74" s="135"/>
      <c r="HM74" s="135"/>
      <c r="HN74" s="135"/>
      <c r="HO74" s="135"/>
      <c r="HP74" s="135"/>
      <c r="HQ74" s="135"/>
      <c r="HR74" s="135"/>
      <c r="HS74" s="135"/>
      <c r="HT74" s="135"/>
      <c r="HU74" s="135"/>
      <c r="HV74" s="135"/>
      <c r="HW74" s="135"/>
      <c r="HX74" s="135"/>
      <c r="HY74" s="135"/>
      <c r="HZ74" s="135"/>
      <c r="IA74" s="135"/>
      <c r="IB74" s="135"/>
      <c r="IC74" s="135"/>
      <c r="ID74" s="135"/>
      <c r="IE74" s="135"/>
      <c r="IF74" s="135"/>
      <c r="IG74" s="135"/>
      <c r="IH74" s="135"/>
      <c r="II74" s="135"/>
      <c r="IJ74" s="135"/>
      <c r="IK74" s="135"/>
      <c r="IL74" s="135"/>
      <c r="IM74" s="135"/>
      <c r="IN74" s="135"/>
      <c r="IO74" s="135"/>
      <c r="IP74" s="135"/>
      <c r="IQ74" s="135"/>
    </row>
    <row r="75" spans="1:251" s="132" customFormat="1" x14ac:dyDescent="0.25">
      <c r="A75" s="131" t="s">
        <v>1316</v>
      </c>
      <c r="B75" s="131" t="s">
        <v>437</v>
      </c>
      <c r="C75" s="131" t="s">
        <v>24</v>
      </c>
      <c r="D75" s="131" t="s">
        <v>787</v>
      </c>
      <c r="E75" s="131" t="s">
        <v>1150</v>
      </c>
      <c r="F75" s="132" t="s">
        <v>932</v>
      </c>
      <c r="G75" s="59" t="s">
        <v>1691</v>
      </c>
      <c r="H75" s="131" t="s">
        <v>1317</v>
      </c>
      <c r="I75" s="131" t="s">
        <v>442</v>
      </c>
      <c r="J75" s="133">
        <v>42864</v>
      </c>
      <c r="K75" s="140" t="s">
        <v>1696</v>
      </c>
      <c r="L75" s="131" t="s">
        <v>492</v>
      </c>
      <c r="M75" s="131" t="s">
        <v>493</v>
      </c>
      <c r="N75" s="131" t="s">
        <v>1318</v>
      </c>
      <c r="O75" s="131" t="s">
        <v>567</v>
      </c>
      <c r="P75" s="131" t="s">
        <v>536</v>
      </c>
      <c r="Q75" s="131" t="s">
        <v>785</v>
      </c>
      <c r="R75" s="131"/>
      <c r="S75" s="131"/>
      <c r="T75" s="131"/>
      <c r="U75" s="131"/>
      <c r="V75" s="131"/>
      <c r="X75" s="131"/>
      <c r="Y75" s="131"/>
      <c r="Z75" s="131"/>
      <c r="AA75" s="131"/>
      <c r="AB75" s="131"/>
      <c r="AC75" s="131"/>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5"/>
      <c r="BG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35"/>
      <c r="DK75" s="135"/>
      <c r="DL75" s="135"/>
      <c r="DM75" s="135"/>
      <c r="DN75" s="135"/>
      <c r="DO75" s="135"/>
      <c r="DP75" s="135"/>
      <c r="DQ75" s="135"/>
      <c r="DR75" s="135"/>
      <c r="DS75" s="135"/>
      <c r="DT75" s="135"/>
      <c r="DU75" s="135"/>
      <c r="DV75" s="135"/>
      <c r="DW75" s="135"/>
      <c r="DX75" s="135"/>
      <c r="DY75" s="135"/>
      <c r="DZ75" s="135"/>
      <c r="EA75" s="135"/>
      <c r="EB75" s="135"/>
      <c r="EC75" s="135"/>
      <c r="ED75" s="135"/>
      <c r="EE75" s="135"/>
      <c r="EF75" s="135"/>
      <c r="EG75" s="135"/>
      <c r="EH75" s="135"/>
      <c r="EI75" s="135"/>
      <c r="EJ75" s="135"/>
      <c r="EK75" s="135"/>
      <c r="EL75" s="135"/>
      <c r="EM75" s="135"/>
      <c r="EN75" s="135"/>
      <c r="EO75" s="135"/>
      <c r="EP75" s="135"/>
      <c r="EQ75" s="135"/>
      <c r="ER75" s="135"/>
      <c r="ES75" s="135"/>
      <c r="ET75" s="135"/>
      <c r="EU75" s="135"/>
      <c r="EV75" s="135"/>
      <c r="EW75" s="135"/>
      <c r="EX75" s="135"/>
      <c r="EY75" s="135"/>
      <c r="EZ75" s="135"/>
      <c r="FA75" s="135"/>
      <c r="FB75" s="135"/>
      <c r="FC75" s="135"/>
      <c r="FD75" s="135"/>
      <c r="FE75" s="135"/>
      <c r="FF75" s="135"/>
      <c r="FG75" s="135"/>
      <c r="FH75" s="135"/>
      <c r="FI75" s="135"/>
      <c r="FJ75" s="135"/>
      <c r="FK75" s="135"/>
      <c r="FL75" s="135"/>
      <c r="FM75" s="135"/>
      <c r="FN75" s="135"/>
      <c r="FO75" s="135"/>
      <c r="FP75" s="135"/>
      <c r="FQ75" s="135"/>
      <c r="FR75" s="135"/>
      <c r="FS75" s="135"/>
      <c r="FT75" s="135"/>
      <c r="FU75" s="135"/>
      <c r="FV75" s="135"/>
      <c r="FW75" s="135"/>
      <c r="FX75" s="135"/>
      <c r="FY75" s="135"/>
      <c r="FZ75" s="135"/>
      <c r="GA75" s="135"/>
      <c r="GB75" s="135"/>
      <c r="GC75" s="135"/>
      <c r="GD75" s="135"/>
      <c r="GE75" s="135"/>
      <c r="GF75" s="135"/>
      <c r="GG75" s="135"/>
      <c r="GH75" s="135"/>
      <c r="GI75" s="135"/>
      <c r="GJ75" s="135"/>
      <c r="GK75" s="135"/>
      <c r="GL75" s="135"/>
      <c r="GM75" s="135"/>
      <c r="GN75" s="135"/>
      <c r="GO75" s="135"/>
      <c r="GP75" s="135"/>
      <c r="GQ75" s="135"/>
      <c r="GR75" s="135"/>
      <c r="GS75" s="135"/>
      <c r="GT75" s="135"/>
      <c r="GU75" s="135"/>
      <c r="GV75" s="135"/>
      <c r="GW75" s="135"/>
      <c r="GX75" s="135"/>
      <c r="GY75" s="135"/>
      <c r="GZ75" s="135"/>
      <c r="HA75" s="135"/>
      <c r="HB75" s="135"/>
      <c r="HC75" s="135"/>
      <c r="HD75" s="135"/>
      <c r="HE75" s="135"/>
      <c r="HF75" s="135"/>
      <c r="HG75" s="135"/>
      <c r="HH75" s="135"/>
      <c r="HI75" s="135"/>
      <c r="HJ75" s="135"/>
      <c r="HK75" s="135"/>
      <c r="HL75" s="135"/>
      <c r="HM75" s="135"/>
      <c r="HN75" s="135"/>
      <c r="HO75" s="135"/>
      <c r="HP75" s="135"/>
      <c r="HQ75" s="135"/>
      <c r="HR75" s="135"/>
      <c r="HS75" s="135"/>
      <c r="HT75" s="135"/>
      <c r="HU75" s="135"/>
      <c r="HV75" s="135"/>
      <c r="HW75" s="135"/>
      <c r="HX75" s="135"/>
      <c r="HY75" s="135"/>
      <c r="HZ75" s="135"/>
      <c r="IA75" s="135"/>
      <c r="IB75" s="135"/>
      <c r="IC75" s="135"/>
      <c r="ID75" s="135"/>
      <c r="IE75" s="135"/>
      <c r="IF75" s="135"/>
      <c r="IG75" s="135"/>
      <c r="IH75" s="135"/>
      <c r="II75" s="135"/>
      <c r="IJ75" s="135"/>
      <c r="IK75" s="135"/>
      <c r="IL75" s="135"/>
      <c r="IM75" s="135"/>
      <c r="IN75" s="135"/>
      <c r="IO75" s="135"/>
      <c r="IP75" s="135"/>
      <c r="IQ75" s="135"/>
    </row>
    <row r="76" spans="1:251" s="132" customFormat="1" x14ac:dyDescent="0.25">
      <c r="A76" s="131" t="s">
        <v>1011</v>
      </c>
      <c r="B76" s="131" t="s">
        <v>437</v>
      </c>
      <c r="C76" s="131" t="s">
        <v>24</v>
      </c>
      <c r="D76" s="131" t="s">
        <v>1012</v>
      </c>
      <c r="E76" s="131" t="s">
        <v>1012</v>
      </c>
      <c r="F76" s="132" t="s">
        <v>932</v>
      </c>
      <c r="G76" s="59" t="s">
        <v>1691</v>
      </c>
      <c r="H76" s="131" t="s">
        <v>1013</v>
      </c>
      <c r="I76" s="131" t="s">
        <v>484</v>
      </c>
      <c r="J76" s="133">
        <v>42865</v>
      </c>
      <c r="K76" s="131" t="s">
        <v>1697</v>
      </c>
      <c r="L76" s="131" t="s">
        <v>492</v>
      </c>
      <c r="M76" s="131" t="s">
        <v>725</v>
      </c>
      <c r="N76" s="131" t="s">
        <v>1015</v>
      </c>
      <c r="O76" s="131" t="s">
        <v>488</v>
      </c>
      <c r="P76" s="131" t="s">
        <v>16</v>
      </c>
      <c r="Q76" s="131" t="s">
        <v>1016</v>
      </c>
    </row>
    <row r="77" spans="1:251" s="132" customFormat="1" x14ac:dyDescent="0.25">
      <c r="A77" s="131" t="s">
        <v>811</v>
      </c>
      <c r="B77" s="131" t="s">
        <v>437</v>
      </c>
      <c r="C77" s="131" t="s">
        <v>24</v>
      </c>
      <c r="D77" s="131" t="s">
        <v>491</v>
      </c>
      <c r="E77" s="131" t="s">
        <v>491</v>
      </c>
      <c r="F77" s="132" t="s">
        <v>439</v>
      </c>
      <c r="G77" s="59" t="s">
        <v>440</v>
      </c>
      <c r="H77" s="131" t="s">
        <v>812</v>
      </c>
      <c r="I77" s="131" t="s">
        <v>484</v>
      </c>
      <c r="J77" s="133">
        <v>42865</v>
      </c>
      <c r="K77" s="131" t="s">
        <v>1698</v>
      </c>
      <c r="L77" s="131" t="s">
        <v>444</v>
      </c>
      <c r="M77" s="131" t="s">
        <v>486</v>
      </c>
      <c r="N77" s="131" t="s">
        <v>814</v>
      </c>
      <c r="O77" s="131" t="s">
        <v>507</v>
      </c>
      <c r="P77" s="131" t="s">
        <v>15</v>
      </c>
      <c r="Q77" s="131" t="s">
        <v>815</v>
      </c>
    </row>
    <row r="78" spans="1:251" s="132" customFormat="1" x14ac:dyDescent="0.25">
      <c r="A78" s="59">
        <v>8016203</v>
      </c>
      <c r="B78" s="131" t="s">
        <v>1692</v>
      </c>
      <c r="C78" s="131" t="s">
        <v>24</v>
      </c>
      <c r="D78" s="131" t="s">
        <v>1692</v>
      </c>
      <c r="E78" s="131" t="s">
        <v>1692</v>
      </c>
      <c r="F78" s="132" t="s">
        <v>932</v>
      </c>
      <c r="G78" s="59" t="s">
        <v>1691</v>
      </c>
      <c r="H78" s="131" t="s">
        <v>1017</v>
      </c>
      <c r="I78" s="131" t="s">
        <v>484</v>
      </c>
      <c r="J78" s="133">
        <v>42865</v>
      </c>
      <c r="K78" s="131" t="s">
        <v>1697</v>
      </c>
      <c r="L78" s="131" t="s">
        <v>492</v>
      </c>
      <c r="M78" s="131" t="s">
        <v>547</v>
      </c>
      <c r="N78" s="135" t="s">
        <v>1018</v>
      </c>
      <c r="O78" s="131"/>
      <c r="P78" s="131"/>
      <c r="Q78" s="131"/>
    </row>
    <row r="79" spans="1:251" s="132" customFormat="1" x14ac:dyDescent="0.25">
      <c r="A79" s="131" t="s">
        <v>1019</v>
      </c>
      <c r="B79" s="131" t="s">
        <v>437</v>
      </c>
      <c r="C79" s="131" t="s">
        <v>25</v>
      </c>
      <c r="D79" s="131" t="s">
        <v>826</v>
      </c>
      <c r="E79" s="131" t="s">
        <v>826</v>
      </c>
      <c r="F79" s="132" t="s">
        <v>932</v>
      </c>
      <c r="G79" s="59" t="s">
        <v>1691</v>
      </c>
      <c r="H79" s="131" t="s">
        <v>1020</v>
      </c>
      <c r="I79" s="131" t="s">
        <v>484</v>
      </c>
      <c r="J79" s="133">
        <v>42865</v>
      </c>
      <c r="K79" s="131" t="s">
        <v>1697</v>
      </c>
      <c r="L79" s="131" t="s">
        <v>492</v>
      </c>
      <c r="M79" s="131" t="s">
        <v>1021</v>
      </c>
      <c r="N79" s="131" t="s">
        <v>1022</v>
      </c>
      <c r="O79" s="131" t="s">
        <v>447</v>
      </c>
      <c r="P79" s="131" t="s">
        <v>197</v>
      </c>
      <c r="Q79" s="131" t="s">
        <v>1023</v>
      </c>
    </row>
    <row r="80" spans="1:251" x14ac:dyDescent="0.25">
      <c r="A80" s="131" t="s">
        <v>816</v>
      </c>
      <c r="B80" s="131" t="s">
        <v>437</v>
      </c>
      <c r="C80" s="131" t="s">
        <v>24</v>
      </c>
      <c r="D80" s="131" t="s">
        <v>817</v>
      </c>
      <c r="E80" s="131" t="s">
        <v>817</v>
      </c>
      <c r="F80" s="132" t="s">
        <v>439</v>
      </c>
      <c r="G80" s="59" t="s">
        <v>440</v>
      </c>
      <c r="H80" s="131" t="s">
        <v>818</v>
      </c>
      <c r="I80" s="131" t="s">
        <v>484</v>
      </c>
      <c r="J80" s="133">
        <v>42865</v>
      </c>
      <c r="K80" s="131" t="s">
        <v>1698</v>
      </c>
      <c r="L80" s="131" t="s">
        <v>444</v>
      </c>
      <c r="M80" s="131" t="s">
        <v>13</v>
      </c>
      <c r="N80" s="131" t="s">
        <v>819</v>
      </c>
      <c r="O80" s="131" t="s">
        <v>447</v>
      </c>
      <c r="P80" s="131" t="s">
        <v>197</v>
      </c>
      <c r="Q80" s="131" t="s">
        <v>820</v>
      </c>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c r="CL80" s="132"/>
      <c r="CM80" s="132"/>
      <c r="CN80" s="132"/>
      <c r="CO80" s="132"/>
      <c r="CP80" s="132"/>
      <c r="CQ80" s="132"/>
      <c r="CR80" s="132"/>
      <c r="CS80" s="132"/>
      <c r="CT80" s="132"/>
      <c r="CU80" s="132"/>
      <c r="CV80" s="132"/>
      <c r="CW80" s="132"/>
      <c r="CX80" s="132"/>
      <c r="CY80" s="132"/>
      <c r="CZ80" s="132"/>
      <c r="DA80" s="132"/>
      <c r="DB80" s="132"/>
      <c r="DC80" s="132"/>
      <c r="DD80" s="132"/>
      <c r="DE80" s="132"/>
      <c r="DF80" s="132"/>
      <c r="DG80" s="132"/>
      <c r="DH80" s="132"/>
      <c r="DI80" s="132"/>
      <c r="DJ80" s="132"/>
      <c r="DK80" s="132"/>
      <c r="DL80" s="132"/>
      <c r="DM80" s="132"/>
      <c r="DN80" s="132"/>
      <c r="DO80" s="132"/>
      <c r="DP80" s="132"/>
      <c r="DQ80" s="132"/>
      <c r="DR80" s="132"/>
      <c r="DS80" s="132"/>
      <c r="DT80" s="132"/>
      <c r="DU80" s="132"/>
      <c r="DV80" s="132"/>
      <c r="DW80" s="132"/>
      <c r="DX80" s="132"/>
      <c r="DY80" s="132"/>
      <c r="DZ80" s="132"/>
      <c r="EA80" s="132"/>
      <c r="EB80" s="132"/>
      <c r="EC80" s="132"/>
      <c r="ED80" s="132"/>
      <c r="EE80" s="132"/>
      <c r="EF80" s="132"/>
      <c r="EG80" s="132"/>
      <c r="EH80" s="132"/>
      <c r="EI80" s="132"/>
      <c r="EJ80" s="132"/>
      <c r="EK80" s="132"/>
      <c r="EL80" s="132"/>
      <c r="EM80" s="132"/>
      <c r="EN80" s="132"/>
      <c r="EO80" s="132"/>
      <c r="EP80" s="132"/>
      <c r="EQ80" s="132"/>
      <c r="ER80" s="132"/>
      <c r="ES80" s="132"/>
      <c r="ET80" s="132"/>
      <c r="EU80" s="132"/>
      <c r="EV80" s="132"/>
      <c r="EW80" s="132"/>
      <c r="EX80" s="132"/>
      <c r="EY80" s="132"/>
      <c r="EZ80" s="132"/>
      <c r="FA80" s="132"/>
      <c r="FB80" s="132"/>
      <c r="FC80" s="132"/>
      <c r="FD80" s="132"/>
      <c r="FE80" s="132"/>
      <c r="FF80" s="132"/>
      <c r="FG80" s="132"/>
      <c r="FH80" s="132"/>
      <c r="FI80" s="132"/>
      <c r="FJ80" s="132"/>
      <c r="FK80" s="132"/>
      <c r="FL80" s="132"/>
      <c r="FM80" s="132"/>
      <c r="FN80" s="132"/>
      <c r="FO80" s="132"/>
      <c r="FP80" s="132"/>
      <c r="FQ80" s="132"/>
      <c r="FR80" s="132"/>
      <c r="FS80" s="132"/>
      <c r="FT80" s="132"/>
      <c r="FU80" s="132"/>
      <c r="FV80" s="132"/>
      <c r="FW80" s="132"/>
      <c r="FX80" s="132"/>
      <c r="FY80" s="132"/>
      <c r="FZ80" s="132"/>
      <c r="GA80" s="132"/>
      <c r="GB80" s="132"/>
      <c r="GC80" s="132"/>
      <c r="GD80" s="132"/>
      <c r="GE80" s="132"/>
      <c r="GF80" s="132"/>
      <c r="GG80" s="132"/>
      <c r="GH80" s="132"/>
      <c r="GI80" s="132"/>
      <c r="GJ80" s="132"/>
      <c r="GK80" s="132"/>
      <c r="GL80" s="132"/>
      <c r="GM80" s="132"/>
      <c r="GN80" s="132"/>
      <c r="GO80" s="132"/>
      <c r="GP80" s="132"/>
      <c r="GQ80" s="132"/>
      <c r="GR80" s="132"/>
      <c r="GS80" s="132"/>
      <c r="GT80" s="132"/>
      <c r="GU80" s="132"/>
      <c r="GV80" s="132"/>
      <c r="GW80" s="132"/>
      <c r="GX80" s="132"/>
      <c r="GY80" s="132"/>
      <c r="GZ80" s="132"/>
      <c r="HA80" s="132"/>
      <c r="HB80" s="132"/>
      <c r="HC80" s="132"/>
      <c r="HD80" s="132"/>
      <c r="HE80" s="132"/>
      <c r="HF80" s="132"/>
      <c r="HG80" s="132"/>
      <c r="HH80" s="132"/>
      <c r="HI80" s="132"/>
      <c r="HJ80" s="132"/>
      <c r="HK80" s="132"/>
      <c r="HL80" s="132"/>
      <c r="HM80" s="132"/>
      <c r="HN80" s="132"/>
      <c r="HO80" s="132"/>
      <c r="HP80" s="132"/>
      <c r="HQ80" s="132"/>
      <c r="HR80" s="132"/>
      <c r="HS80" s="132"/>
      <c r="HT80" s="132"/>
      <c r="HU80" s="132"/>
      <c r="HV80" s="132"/>
      <c r="HW80" s="132"/>
      <c r="HX80" s="132"/>
      <c r="HY80" s="132"/>
      <c r="HZ80" s="132"/>
      <c r="IA80" s="132"/>
      <c r="IB80" s="132"/>
      <c r="IC80" s="132"/>
      <c r="ID80" s="132"/>
      <c r="IE80" s="132"/>
      <c r="IF80" s="132"/>
      <c r="IG80" s="132"/>
      <c r="IH80" s="132"/>
      <c r="II80" s="132"/>
      <c r="IJ80" s="132"/>
      <c r="IK80" s="132"/>
      <c r="IL80" s="132"/>
      <c r="IM80" s="132"/>
      <c r="IN80" s="132"/>
      <c r="IO80" s="132"/>
      <c r="IP80" s="132"/>
      <c r="IQ80" s="132"/>
    </row>
    <row r="81" spans="1:251" s="132" customFormat="1" x14ac:dyDescent="0.25">
      <c r="A81" s="131" t="s">
        <v>1322</v>
      </c>
      <c r="B81" s="131" t="s">
        <v>476</v>
      </c>
      <c r="C81" s="131" t="s">
        <v>24</v>
      </c>
      <c r="D81" s="131" t="s">
        <v>959</v>
      </c>
      <c r="E81" s="131" t="s">
        <v>959</v>
      </c>
      <c r="F81" s="132" t="s">
        <v>439</v>
      </c>
      <c r="G81" s="59" t="s">
        <v>1691</v>
      </c>
      <c r="H81" s="131" t="s">
        <v>1323</v>
      </c>
      <c r="I81" s="131" t="s">
        <v>484</v>
      </c>
      <c r="J81" s="133">
        <v>42865</v>
      </c>
      <c r="K81" s="131" t="s">
        <v>1698</v>
      </c>
      <c r="L81" s="131" t="s">
        <v>444</v>
      </c>
      <c r="M81" s="131" t="s">
        <v>458</v>
      </c>
      <c r="N81" s="131" t="s">
        <v>1325</v>
      </c>
      <c r="O81" s="131" t="s">
        <v>447</v>
      </c>
      <c r="P81" s="131" t="s">
        <v>197</v>
      </c>
      <c r="Q81" s="131" t="s">
        <v>202</v>
      </c>
    </row>
    <row r="82" spans="1:251" s="132" customFormat="1" x14ac:dyDescent="0.25">
      <c r="A82" s="131" t="s">
        <v>763</v>
      </c>
      <c r="B82" s="131" t="s">
        <v>476</v>
      </c>
      <c r="C82" s="131" t="s">
        <v>24</v>
      </c>
      <c r="D82" s="131" t="s">
        <v>764</v>
      </c>
      <c r="E82" s="131" t="s">
        <v>638</v>
      </c>
      <c r="F82" s="132" t="s">
        <v>439</v>
      </c>
      <c r="G82" s="59" t="s">
        <v>440</v>
      </c>
      <c r="H82" s="131" t="s">
        <v>765</v>
      </c>
      <c r="I82" s="131" t="s">
        <v>484</v>
      </c>
      <c r="J82" s="133">
        <v>42865</v>
      </c>
      <c r="K82" s="131" t="s">
        <v>1697</v>
      </c>
      <c r="L82" s="131" t="s">
        <v>492</v>
      </c>
      <c r="M82" s="131" t="s">
        <v>493</v>
      </c>
      <c r="N82" s="131" t="s">
        <v>767</v>
      </c>
      <c r="O82" s="131" t="s">
        <v>507</v>
      </c>
      <c r="P82" s="131" t="s">
        <v>15</v>
      </c>
      <c r="Q82" s="131" t="s">
        <v>23</v>
      </c>
    </row>
    <row r="83" spans="1:251" s="132" customFormat="1" x14ac:dyDescent="0.25">
      <c r="A83" s="131" t="s">
        <v>821</v>
      </c>
      <c r="B83" s="131" t="s">
        <v>476</v>
      </c>
      <c r="C83" s="131" t="s">
        <v>24</v>
      </c>
      <c r="D83" s="131" t="s">
        <v>461</v>
      </c>
      <c r="E83" s="131" t="s">
        <v>822</v>
      </c>
      <c r="F83" s="132" t="s">
        <v>439</v>
      </c>
      <c r="G83" s="59" t="s">
        <v>440</v>
      </c>
      <c r="H83" s="131" t="s">
        <v>346</v>
      </c>
      <c r="I83" s="131" t="s">
        <v>484</v>
      </c>
      <c r="J83" s="133">
        <v>42865</v>
      </c>
      <c r="K83" s="131" t="s">
        <v>1698</v>
      </c>
      <c r="L83" s="131" t="s">
        <v>444</v>
      </c>
      <c r="M83" s="131" t="s">
        <v>458</v>
      </c>
      <c r="N83" s="131" t="s">
        <v>823</v>
      </c>
      <c r="O83" s="131" t="s">
        <v>454</v>
      </c>
      <c r="P83" s="131" t="s">
        <v>14</v>
      </c>
      <c r="Q83" s="131" t="s">
        <v>824</v>
      </c>
    </row>
    <row r="84" spans="1:251" s="132" customFormat="1" x14ac:dyDescent="0.25">
      <c r="A84" s="131" t="s">
        <v>768</v>
      </c>
      <c r="B84" s="131" t="s">
        <v>476</v>
      </c>
      <c r="C84" s="131" t="s">
        <v>24</v>
      </c>
      <c r="D84" s="131" t="s">
        <v>769</v>
      </c>
      <c r="E84" s="131" t="s">
        <v>481</v>
      </c>
      <c r="F84" s="132" t="s">
        <v>439</v>
      </c>
      <c r="G84" s="59" t="s">
        <v>440</v>
      </c>
      <c r="H84" s="131" t="s">
        <v>770</v>
      </c>
      <c r="I84" s="131" t="s">
        <v>484</v>
      </c>
      <c r="J84" s="133">
        <v>42865</v>
      </c>
      <c r="K84" s="131" t="s">
        <v>1697</v>
      </c>
      <c r="L84" s="131" t="s">
        <v>492</v>
      </c>
      <c r="M84" s="131" t="s">
        <v>547</v>
      </c>
      <c r="N84" s="131" t="s">
        <v>771</v>
      </c>
      <c r="O84" s="131" t="s">
        <v>447</v>
      </c>
      <c r="P84" s="131" t="s">
        <v>197</v>
      </c>
      <c r="Q84" s="131" t="s">
        <v>549</v>
      </c>
    </row>
    <row r="85" spans="1:251" s="132" customFormat="1" x14ac:dyDescent="0.25">
      <c r="A85" s="131" t="s">
        <v>1024</v>
      </c>
      <c r="B85" s="131" t="s">
        <v>476</v>
      </c>
      <c r="C85" s="131" t="s">
        <v>24</v>
      </c>
      <c r="D85" s="131" t="s">
        <v>1025</v>
      </c>
      <c r="E85" s="131" t="s">
        <v>1025</v>
      </c>
      <c r="F85" s="132" t="s">
        <v>932</v>
      </c>
      <c r="G85" s="59" t="s">
        <v>1691</v>
      </c>
      <c r="H85" s="131" t="s">
        <v>1026</v>
      </c>
      <c r="I85" s="131" t="s">
        <v>484</v>
      </c>
      <c r="J85" s="133">
        <v>42865</v>
      </c>
      <c r="K85" s="131" t="s">
        <v>1697</v>
      </c>
      <c r="L85" s="131" t="s">
        <v>492</v>
      </c>
      <c r="M85" s="131" t="s">
        <v>927</v>
      </c>
      <c r="N85" s="131" t="s">
        <v>1027</v>
      </c>
      <c r="O85" s="131" t="s">
        <v>474</v>
      </c>
      <c r="P85" s="131" t="s">
        <v>14</v>
      </c>
      <c r="Q85" s="131" t="s">
        <v>1028</v>
      </c>
    </row>
    <row r="86" spans="1:251" s="132" customFormat="1" x14ac:dyDescent="0.25">
      <c r="A86" s="131" t="s">
        <v>1029</v>
      </c>
      <c r="B86" s="131" t="s">
        <v>437</v>
      </c>
      <c r="C86" s="131" t="s">
        <v>24</v>
      </c>
      <c r="D86" s="131" t="s">
        <v>1030</v>
      </c>
      <c r="E86" s="131" t="s">
        <v>1031</v>
      </c>
      <c r="F86" s="132" t="s">
        <v>932</v>
      </c>
      <c r="G86" s="59" t="s">
        <v>1691</v>
      </c>
      <c r="H86" s="131" t="s">
        <v>1032</v>
      </c>
      <c r="I86" s="131" t="s">
        <v>484</v>
      </c>
      <c r="J86" s="133">
        <v>42865</v>
      </c>
      <c r="K86" s="131" t="s">
        <v>1697</v>
      </c>
      <c r="L86" s="131" t="s">
        <v>492</v>
      </c>
      <c r="M86" s="131" t="s">
        <v>493</v>
      </c>
      <c r="N86" s="131" t="s">
        <v>1033</v>
      </c>
      <c r="O86" s="131" t="s">
        <v>454</v>
      </c>
      <c r="P86" s="131" t="s">
        <v>15</v>
      </c>
      <c r="Q86" s="131" t="s">
        <v>18</v>
      </c>
    </row>
    <row r="87" spans="1:251" s="132" customFormat="1" x14ac:dyDescent="0.25">
      <c r="A87" s="131" t="s">
        <v>825</v>
      </c>
      <c r="B87" s="131" t="s">
        <v>476</v>
      </c>
      <c r="C87" s="131" t="s">
        <v>24</v>
      </c>
      <c r="D87" s="131" t="s">
        <v>826</v>
      </c>
      <c r="E87" s="131" t="s">
        <v>826</v>
      </c>
      <c r="F87" s="132" t="s">
        <v>439</v>
      </c>
      <c r="G87" s="59" t="s">
        <v>440</v>
      </c>
      <c r="H87" s="131" t="s">
        <v>827</v>
      </c>
      <c r="I87" s="131" t="s">
        <v>484</v>
      </c>
      <c r="J87" s="133">
        <v>42865</v>
      </c>
      <c r="K87" s="131" t="s">
        <v>1698</v>
      </c>
      <c r="L87" s="131" t="s">
        <v>444</v>
      </c>
      <c r="M87" s="131" t="s">
        <v>452</v>
      </c>
      <c r="N87" s="131" t="s">
        <v>828</v>
      </c>
      <c r="O87" s="131" t="s">
        <v>507</v>
      </c>
      <c r="P87" s="131" t="s">
        <v>15</v>
      </c>
      <c r="Q87" s="131" t="s">
        <v>829</v>
      </c>
    </row>
    <row r="88" spans="1:251" x14ac:dyDescent="0.25">
      <c r="A88" s="131" t="s">
        <v>772</v>
      </c>
      <c r="B88" s="131" t="s">
        <v>437</v>
      </c>
      <c r="C88" s="131" t="s">
        <v>24</v>
      </c>
      <c r="D88" s="131" t="s">
        <v>688</v>
      </c>
      <c r="E88" s="131" t="s">
        <v>688</v>
      </c>
      <c r="F88" s="132" t="s">
        <v>439</v>
      </c>
      <c r="G88" s="59" t="s">
        <v>440</v>
      </c>
      <c r="H88" s="131" t="s">
        <v>773</v>
      </c>
      <c r="I88" s="131" t="s">
        <v>484</v>
      </c>
      <c r="J88" s="133">
        <v>42865</v>
      </c>
      <c r="K88" s="131" t="s">
        <v>1697</v>
      </c>
      <c r="L88" s="131" t="s">
        <v>492</v>
      </c>
      <c r="M88" s="131" t="s">
        <v>493</v>
      </c>
      <c r="N88" s="131" t="s">
        <v>774</v>
      </c>
      <c r="O88" s="131" t="s">
        <v>454</v>
      </c>
      <c r="P88" s="131" t="s">
        <v>14</v>
      </c>
      <c r="Q88" s="131" t="s">
        <v>18</v>
      </c>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132"/>
      <c r="BK88" s="132"/>
      <c r="BL88" s="132"/>
      <c r="BM88" s="132"/>
      <c r="BN88" s="132"/>
      <c r="BO88" s="132"/>
      <c r="BP88" s="132"/>
      <c r="BQ88" s="132"/>
      <c r="BR88" s="132"/>
      <c r="BS88" s="132"/>
      <c r="BT88" s="132"/>
      <c r="BU88" s="132"/>
      <c r="BV88" s="132"/>
      <c r="BW88" s="132"/>
      <c r="BX88" s="132"/>
      <c r="BY88" s="132"/>
      <c r="BZ88" s="132"/>
      <c r="CA88" s="132"/>
      <c r="CB88" s="132"/>
      <c r="CC88" s="132"/>
      <c r="CD88" s="132"/>
      <c r="CE88" s="132"/>
      <c r="CF88" s="132"/>
      <c r="CG88" s="132"/>
      <c r="CH88" s="132"/>
      <c r="CI88" s="132"/>
      <c r="CJ88" s="132"/>
      <c r="CK88" s="132"/>
      <c r="CL88" s="132"/>
      <c r="CM88" s="132"/>
      <c r="CN88" s="132"/>
      <c r="CO88" s="132"/>
      <c r="CP88" s="132"/>
      <c r="CQ88" s="132"/>
      <c r="CR88" s="132"/>
      <c r="CS88" s="132"/>
      <c r="CT88" s="132"/>
      <c r="CU88" s="132"/>
      <c r="CV88" s="132"/>
      <c r="CW88" s="132"/>
      <c r="CX88" s="132"/>
      <c r="CY88" s="132"/>
      <c r="CZ88" s="132"/>
      <c r="DA88" s="132"/>
      <c r="DB88" s="132"/>
      <c r="DC88" s="132"/>
      <c r="DD88" s="132"/>
      <c r="DE88" s="132"/>
      <c r="DF88" s="132"/>
      <c r="DG88" s="132"/>
      <c r="DH88" s="132"/>
      <c r="DI88" s="132"/>
      <c r="DJ88" s="132"/>
      <c r="DK88" s="132"/>
      <c r="DL88" s="132"/>
      <c r="DM88" s="132"/>
      <c r="DN88" s="132"/>
      <c r="DO88" s="132"/>
      <c r="DP88" s="132"/>
      <c r="DQ88" s="132"/>
      <c r="DR88" s="132"/>
      <c r="DS88" s="132"/>
      <c r="DT88" s="132"/>
      <c r="DU88" s="132"/>
      <c r="DV88" s="132"/>
      <c r="DW88" s="132"/>
      <c r="DX88" s="132"/>
      <c r="DY88" s="132"/>
      <c r="DZ88" s="132"/>
      <c r="EA88" s="132"/>
      <c r="EB88" s="132"/>
      <c r="EC88" s="132"/>
      <c r="ED88" s="132"/>
      <c r="EE88" s="132"/>
      <c r="EF88" s="132"/>
      <c r="EG88" s="132"/>
      <c r="EH88" s="132"/>
      <c r="EI88" s="132"/>
      <c r="EJ88" s="132"/>
      <c r="EK88" s="132"/>
      <c r="EL88" s="132"/>
      <c r="EM88" s="132"/>
      <c r="EN88" s="132"/>
      <c r="EO88" s="132"/>
      <c r="EP88" s="132"/>
      <c r="EQ88" s="132"/>
      <c r="ER88" s="132"/>
      <c r="ES88" s="132"/>
      <c r="ET88" s="132"/>
      <c r="EU88" s="132"/>
      <c r="EV88" s="132"/>
      <c r="EW88" s="132"/>
      <c r="EX88" s="132"/>
      <c r="EY88" s="132"/>
      <c r="EZ88" s="132"/>
      <c r="FA88" s="132"/>
      <c r="FB88" s="132"/>
      <c r="FC88" s="132"/>
      <c r="FD88" s="132"/>
      <c r="FE88" s="132"/>
      <c r="FF88" s="132"/>
      <c r="FG88" s="132"/>
      <c r="FH88" s="132"/>
      <c r="FI88" s="132"/>
      <c r="FJ88" s="132"/>
      <c r="FK88" s="132"/>
      <c r="FL88" s="132"/>
      <c r="FM88" s="132"/>
      <c r="FN88" s="132"/>
      <c r="FO88" s="132"/>
      <c r="FP88" s="132"/>
      <c r="FQ88" s="132"/>
      <c r="FR88" s="132"/>
      <c r="FS88" s="132"/>
      <c r="FT88" s="132"/>
      <c r="FU88" s="132"/>
      <c r="FV88" s="132"/>
      <c r="FW88" s="132"/>
      <c r="FX88" s="132"/>
      <c r="FY88" s="132"/>
      <c r="FZ88" s="132"/>
      <c r="GA88" s="132"/>
      <c r="GB88" s="132"/>
      <c r="GC88" s="132"/>
      <c r="GD88" s="132"/>
      <c r="GE88" s="132"/>
      <c r="GF88" s="132"/>
      <c r="GG88" s="132"/>
      <c r="GH88" s="132"/>
      <c r="GI88" s="132"/>
      <c r="GJ88" s="132"/>
      <c r="GK88" s="132"/>
      <c r="GL88" s="132"/>
      <c r="GM88" s="132"/>
      <c r="GN88" s="132"/>
      <c r="GO88" s="132"/>
      <c r="GP88" s="132"/>
      <c r="GQ88" s="132"/>
      <c r="GR88" s="132"/>
      <c r="GS88" s="132"/>
      <c r="GT88" s="132"/>
      <c r="GU88" s="132"/>
      <c r="GV88" s="132"/>
      <c r="GW88" s="132"/>
      <c r="GX88" s="132"/>
      <c r="GY88" s="132"/>
      <c r="GZ88" s="132"/>
      <c r="HA88" s="132"/>
      <c r="HB88" s="132"/>
      <c r="HC88" s="132"/>
      <c r="HD88" s="132"/>
      <c r="HE88" s="132"/>
      <c r="HF88" s="132"/>
      <c r="HG88" s="132"/>
      <c r="HH88" s="132"/>
      <c r="HI88" s="132"/>
      <c r="HJ88" s="132"/>
      <c r="HK88" s="132"/>
      <c r="HL88" s="132"/>
      <c r="HM88" s="132"/>
      <c r="HN88" s="132"/>
      <c r="HO88" s="132"/>
      <c r="HP88" s="132"/>
      <c r="HQ88" s="132"/>
      <c r="HR88" s="132"/>
      <c r="HS88" s="132"/>
      <c r="HT88" s="132"/>
      <c r="HU88" s="132"/>
      <c r="HV88" s="132"/>
      <c r="HW88" s="132"/>
      <c r="HX88" s="132"/>
      <c r="HY88" s="132"/>
      <c r="HZ88" s="132"/>
      <c r="IA88" s="132"/>
      <c r="IB88" s="132"/>
      <c r="IC88" s="132"/>
      <c r="ID88" s="132"/>
      <c r="IE88" s="132"/>
      <c r="IF88" s="132"/>
      <c r="IG88" s="132"/>
      <c r="IH88" s="132"/>
      <c r="II88" s="132"/>
      <c r="IJ88" s="132"/>
      <c r="IK88" s="132"/>
      <c r="IL88" s="132"/>
      <c r="IM88" s="132"/>
      <c r="IN88" s="132"/>
      <c r="IO88" s="132"/>
      <c r="IP88" s="132"/>
      <c r="IQ88" s="132"/>
    </row>
    <row r="89" spans="1:251" s="132" customFormat="1" x14ac:dyDescent="0.25">
      <c r="A89" s="131" t="s">
        <v>775</v>
      </c>
      <c r="B89" s="131" t="s">
        <v>476</v>
      </c>
      <c r="C89" s="131" t="s">
        <v>24</v>
      </c>
      <c r="D89" s="131" t="s">
        <v>664</v>
      </c>
      <c r="E89" s="131" t="s">
        <v>664</v>
      </c>
      <c r="F89" s="132" t="s">
        <v>439</v>
      </c>
      <c r="G89" s="59" t="s">
        <v>440</v>
      </c>
      <c r="H89" s="131" t="s">
        <v>776</v>
      </c>
      <c r="I89" s="131" t="s">
        <v>484</v>
      </c>
      <c r="J89" s="133">
        <v>42865</v>
      </c>
      <c r="K89" s="131" t="s">
        <v>1697</v>
      </c>
      <c r="L89" s="131" t="s">
        <v>492</v>
      </c>
      <c r="M89" s="131" t="s">
        <v>746</v>
      </c>
      <c r="N89" s="131" t="s">
        <v>777</v>
      </c>
      <c r="O89" s="131" t="s">
        <v>454</v>
      </c>
      <c r="P89" s="131" t="s">
        <v>15</v>
      </c>
      <c r="Q89" s="131" t="s">
        <v>748</v>
      </c>
    </row>
    <row r="90" spans="1:251" s="132" customFormat="1" x14ac:dyDescent="0.25">
      <c r="A90" s="131" t="s">
        <v>778</v>
      </c>
      <c r="B90" s="131" t="s">
        <v>476</v>
      </c>
      <c r="C90" s="131" t="s">
        <v>24</v>
      </c>
      <c r="D90" s="131" t="s">
        <v>779</v>
      </c>
      <c r="E90" s="131" t="s">
        <v>779</v>
      </c>
      <c r="F90" s="132" t="s">
        <v>439</v>
      </c>
      <c r="G90" s="59" t="s">
        <v>440</v>
      </c>
      <c r="H90" s="131" t="s">
        <v>780</v>
      </c>
      <c r="I90" s="131" t="s">
        <v>484</v>
      </c>
      <c r="J90" s="133">
        <v>42865</v>
      </c>
      <c r="K90" s="131" t="s">
        <v>1697</v>
      </c>
      <c r="L90" s="131" t="s">
        <v>492</v>
      </c>
      <c r="M90" s="131" t="s">
        <v>493</v>
      </c>
      <c r="N90" s="131" t="s">
        <v>781</v>
      </c>
      <c r="O90" s="131" t="s">
        <v>474</v>
      </c>
      <c r="P90" s="131" t="s">
        <v>14</v>
      </c>
      <c r="Q90" s="131" t="s">
        <v>18</v>
      </c>
    </row>
    <row r="91" spans="1:251" s="132" customFormat="1" x14ac:dyDescent="0.25">
      <c r="A91" s="131" t="s">
        <v>1326</v>
      </c>
      <c r="B91" s="131" t="s">
        <v>476</v>
      </c>
      <c r="C91" s="131" t="s">
        <v>24</v>
      </c>
      <c r="D91" s="131" t="s">
        <v>461</v>
      </c>
      <c r="E91" s="131" t="s">
        <v>1327</v>
      </c>
      <c r="F91" s="132" t="s">
        <v>932</v>
      </c>
      <c r="G91" s="59" t="s">
        <v>1691</v>
      </c>
      <c r="H91" s="131" t="s">
        <v>1328</v>
      </c>
      <c r="I91" s="131" t="s">
        <v>484</v>
      </c>
      <c r="J91" s="133">
        <v>42865</v>
      </c>
      <c r="K91" s="131" t="s">
        <v>1698</v>
      </c>
      <c r="L91" s="131" t="s">
        <v>444</v>
      </c>
      <c r="M91" s="131" t="s">
        <v>486</v>
      </c>
      <c r="N91" s="131" t="s">
        <v>1330</v>
      </c>
      <c r="O91" s="131" t="s">
        <v>454</v>
      </c>
      <c r="P91" s="131" t="s">
        <v>16</v>
      </c>
      <c r="Q91" s="131" t="s">
        <v>815</v>
      </c>
    </row>
    <row r="92" spans="1:251" s="132" customFormat="1" x14ac:dyDescent="0.25">
      <c r="A92" s="131" t="s">
        <v>782</v>
      </c>
      <c r="B92" s="131" t="s">
        <v>476</v>
      </c>
      <c r="C92" s="131" t="s">
        <v>24</v>
      </c>
      <c r="D92" s="131" t="s">
        <v>491</v>
      </c>
      <c r="E92" s="131" t="s">
        <v>491</v>
      </c>
      <c r="F92" s="132" t="s">
        <v>439</v>
      </c>
      <c r="G92" s="59" t="s">
        <v>440</v>
      </c>
      <c r="H92" s="131" t="s">
        <v>783</v>
      </c>
      <c r="I92" s="131" t="s">
        <v>484</v>
      </c>
      <c r="J92" s="133">
        <v>42865</v>
      </c>
      <c r="K92" s="131" t="s">
        <v>1697</v>
      </c>
      <c r="L92" s="131" t="s">
        <v>492</v>
      </c>
      <c r="M92" s="131" t="s">
        <v>493</v>
      </c>
      <c r="N92" s="131" t="s">
        <v>784</v>
      </c>
      <c r="O92" s="131" t="s">
        <v>567</v>
      </c>
      <c r="P92" s="131" t="s">
        <v>536</v>
      </c>
      <c r="Q92" s="131" t="s">
        <v>785</v>
      </c>
    </row>
    <row r="93" spans="1:251" s="132" customFormat="1" x14ac:dyDescent="0.25">
      <c r="A93" s="131" t="s">
        <v>1034</v>
      </c>
      <c r="B93" s="131" t="s">
        <v>437</v>
      </c>
      <c r="C93" s="131" t="s">
        <v>24</v>
      </c>
      <c r="D93" s="131" t="s">
        <v>656</v>
      </c>
      <c r="E93" s="131" t="s">
        <v>638</v>
      </c>
      <c r="F93" s="132" t="s">
        <v>932</v>
      </c>
      <c r="G93" s="59" t="s">
        <v>1691</v>
      </c>
      <c r="H93" s="131" t="s">
        <v>1035</v>
      </c>
      <c r="I93" s="131" t="s">
        <v>484</v>
      </c>
      <c r="J93" s="133">
        <v>42865</v>
      </c>
      <c r="K93" s="131" t="s">
        <v>1697</v>
      </c>
      <c r="L93" s="131" t="s">
        <v>492</v>
      </c>
      <c r="M93" s="131" t="s">
        <v>493</v>
      </c>
      <c r="N93" s="131" t="s">
        <v>1036</v>
      </c>
      <c r="O93" s="131" t="s">
        <v>507</v>
      </c>
      <c r="P93" s="131" t="s">
        <v>15</v>
      </c>
      <c r="Q93" s="131" t="s">
        <v>18</v>
      </c>
    </row>
    <row r="94" spans="1:251" s="132" customFormat="1" x14ac:dyDescent="0.25">
      <c r="A94" s="131" t="s">
        <v>1037</v>
      </c>
      <c r="B94" s="131" t="s">
        <v>437</v>
      </c>
      <c r="C94" s="131" t="s">
        <v>24</v>
      </c>
      <c r="D94" s="131" t="s">
        <v>1038</v>
      </c>
      <c r="E94" s="131" t="s">
        <v>1038</v>
      </c>
      <c r="F94" s="132" t="s">
        <v>788</v>
      </c>
      <c r="G94" s="59" t="s">
        <v>1691</v>
      </c>
      <c r="H94" s="131" t="s">
        <v>1039</v>
      </c>
      <c r="I94" s="131" t="s">
        <v>484</v>
      </c>
      <c r="J94" s="133">
        <v>42865</v>
      </c>
      <c r="K94" s="131" t="s">
        <v>1697</v>
      </c>
      <c r="L94" s="131" t="s">
        <v>492</v>
      </c>
      <c r="M94" s="131" t="s">
        <v>493</v>
      </c>
      <c r="N94" s="131" t="s">
        <v>1040</v>
      </c>
      <c r="O94" s="131" t="s">
        <v>447</v>
      </c>
      <c r="P94" s="131" t="s">
        <v>197</v>
      </c>
      <c r="Q94" s="131" t="s">
        <v>20</v>
      </c>
    </row>
    <row r="95" spans="1:251" s="132" customFormat="1" x14ac:dyDescent="0.25">
      <c r="A95" s="131" t="s">
        <v>1041</v>
      </c>
      <c r="B95" s="131" t="s">
        <v>476</v>
      </c>
      <c r="C95" s="131" t="s">
        <v>24</v>
      </c>
      <c r="D95" s="131" t="s">
        <v>481</v>
      </c>
      <c r="E95" s="131" t="s">
        <v>481</v>
      </c>
      <c r="F95" s="132" t="s">
        <v>788</v>
      </c>
      <c r="G95" s="59" t="s">
        <v>1691</v>
      </c>
      <c r="H95" s="131" t="s">
        <v>1042</v>
      </c>
      <c r="I95" s="131" t="s">
        <v>484</v>
      </c>
      <c r="J95" s="133">
        <v>42865</v>
      </c>
      <c r="K95" s="131" t="s">
        <v>1697</v>
      </c>
      <c r="L95" s="131" t="s">
        <v>492</v>
      </c>
      <c r="M95" s="131" t="s">
        <v>725</v>
      </c>
      <c r="N95" s="131" t="s">
        <v>1043</v>
      </c>
      <c r="O95" s="131" t="s">
        <v>507</v>
      </c>
      <c r="P95" s="131" t="s">
        <v>15</v>
      </c>
      <c r="Q95" s="131" t="s">
        <v>727</v>
      </c>
    </row>
    <row r="96" spans="1:251" s="132" customFormat="1" x14ac:dyDescent="0.25">
      <c r="A96" s="131" t="s">
        <v>1331</v>
      </c>
      <c r="B96" s="131" t="s">
        <v>476</v>
      </c>
      <c r="C96" s="131" t="s">
        <v>24</v>
      </c>
      <c r="D96" s="131" t="s">
        <v>1332</v>
      </c>
      <c r="E96" s="131" t="s">
        <v>1332</v>
      </c>
      <c r="F96" s="132" t="s">
        <v>932</v>
      </c>
      <c r="G96" s="59" t="s">
        <v>1691</v>
      </c>
      <c r="H96" s="131" t="s">
        <v>1333</v>
      </c>
      <c r="I96" s="131" t="s">
        <v>484</v>
      </c>
      <c r="J96" s="133">
        <v>42865</v>
      </c>
      <c r="K96" s="131" t="s">
        <v>1698</v>
      </c>
      <c r="L96" s="131" t="s">
        <v>444</v>
      </c>
      <c r="M96" s="131" t="s">
        <v>486</v>
      </c>
      <c r="N96" s="131" t="s">
        <v>1334</v>
      </c>
      <c r="O96" s="131" t="s">
        <v>599</v>
      </c>
      <c r="P96" s="131" t="s">
        <v>17</v>
      </c>
      <c r="Q96" s="131" t="s">
        <v>815</v>
      </c>
    </row>
    <row r="97" spans="1:251" s="132" customFormat="1" x14ac:dyDescent="0.25">
      <c r="A97" s="131" t="s">
        <v>1335</v>
      </c>
      <c r="B97" s="131" t="s">
        <v>437</v>
      </c>
      <c r="C97" s="131" t="s">
        <v>24</v>
      </c>
      <c r="D97" s="131" t="s">
        <v>1075</v>
      </c>
      <c r="E97" s="131" t="s">
        <v>462</v>
      </c>
      <c r="F97" s="132" t="s">
        <v>788</v>
      </c>
      <c r="G97" s="59" t="s">
        <v>1691</v>
      </c>
      <c r="H97" s="131" t="s">
        <v>1336</v>
      </c>
      <c r="I97" s="131" t="s">
        <v>484</v>
      </c>
      <c r="J97" s="133">
        <v>42865</v>
      </c>
      <c r="K97" s="131" t="s">
        <v>1698</v>
      </c>
      <c r="L97" s="131" t="s">
        <v>444</v>
      </c>
      <c r="M97" s="131" t="s">
        <v>458</v>
      </c>
      <c r="N97" s="131" t="s">
        <v>1337</v>
      </c>
      <c r="O97" s="131" t="s">
        <v>454</v>
      </c>
      <c r="P97" s="131" t="s">
        <v>197</v>
      </c>
      <c r="Q97" s="131" t="s">
        <v>202</v>
      </c>
    </row>
    <row r="98" spans="1:251" s="132" customFormat="1" x14ac:dyDescent="0.25">
      <c r="A98" s="131" t="s">
        <v>786</v>
      </c>
      <c r="B98" s="131" t="s">
        <v>437</v>
      </c>
      <c r="C98" s="131" t="s">
        <v>24</v>
      </c>
      <c r="D98" s="131" t="s">
        <v>787</v>
      </c>
      <c r="E98" s="131" t="s">
        <v>787</v>
      </c>
      <c r="F98" s="132" t="s">
        <v>439</v>
      </c>
      <c r="G98" s="59" t="s">
        <v>440</v>
      </c>
      <c r="H98" s="131" t="s">
        <v>789</v>
      </c>
      <c r="I98" s="131" t="s">
        <v>484</v>
      </c>
      <c r="J98" s="133">
        <v>42865</v>
      </c>
      <c r="K98" s="131" t="s">
        <v>1697</v>
      </c>
      <c r="L98" s="131" t="s">
        <v>492</v>
      </c>
      <c r="M98" s="131" t="s">
        <v>493</v>
      </c>
      <c r="N98" s="131" t="s">
        <v>790</v>
      </c>
      <c r="O98" s="131" t="s">
        <v>507</v>
      </c>
      <c r="P98" s="131" t="s">
        <v>15</v>
      </c>
      <c r="Q98" s="131" t="s">
        <v>18</v>
      </c>
    </row>
    <row r="99" spans="1:251" s="132" customFormat="1" x14ac:dyDescent="0.25">
      <c r="A99" s="131" t="s">
        <v>791</v>
      </c>
      <c r="B99" s="131" t="s">
        <v>437</v>
      </c>
      <c r="C99" s="131" t="s">
        <v>24</v>
      </c>
      <c r="D99" s="131" t="s">
        <v>792</v>
      </c>
      <c r="E99" s="131" t="s">
        <v>793</v>
      </c>
      <c r="F99" s="132" t="s">
        <v>439</v>
      </c>
      <c r="G99" s="59" t="s">
        <v>440</v>
      </c>
      <c r="H99" s="131" t="s">
        <v>794</v>
      </c>
      <c r="I99" s="131" t="s">
        <v>484</v>
      </c>
      <c r="J99" s="133">
        <v>42865</v>
      </c>
      <c r="K99" s="131" t="s">
        <v>1697</v>
      </c>
      <c r="L99" s="131" t="s">
        <v>492</v>
      </c>
      <c r="M99" s="131" t="s">
        <v>746</v>
      </c>
      <c r="N99" s="131" t="s">
        <v>795</v>
      </c>
      <c r="O99" s="131" t="s">
        <v>454</v>
      </c>
      <c r="P99" s="131" t="s">
        <v>197</v>
      </c>
      <c r="Q99" s="131" t="s">
        <v>748</v>
      </c>
    </row>
    <row r="100" spans="1:251" s="132" customFormat="1" x14ac:dyDescent="0.25">
      <c r="A100" s="131" t="s">
        <v>796</v>
      </c>
      <c r="B100" s="131" t="s">
        <v>437</v>
      </c>
      <c r="C100" s="131" t="s">
        <v>25</v>
      </c>
      <c r="D100" s="131" t="s">
        <v>797</v>
      </c>
      <c r="E100" s="131" t="s">
        <v>644</v>
      </c>
      <c r="F100" s="132" t="s">
        <v>439</v>
      </c>
      <c r="G100" s="59" t="s">
        <v>440</v>
      </c>
      <c r="H100" s="131" t="s">
        <v>798</v>
      </c>
      <c r="I100" s="131" t="s">
        <v>484</v>
      </c>
      <c r="J100" s="133">
        <v>42865</v>
      </c>
      <c r="K100" s="131" t="s">
        <v>1697</v>
      </c>
      <c r="L100" s="131" t="s">
        <v>492</v>
      </c>
      <c r="M100" s="131" t="s">
        <v>493</v>
      </c>
      <c r="N100" s="131" t="s">
        <v>799</v>
      </c>
      <c r="O100" s="131" t="s">
        <v>447</v>
      </c>
      <c r="P100" s="131" t="s">
        <v>197</v>
      </c>
      <c r="Q100" s="131" t="s">
        <v>20</v>
      </c>
    </row>
    <row r="101" spans="1:251" s="132" customFormat="1" x14ac:dyDescent="0.25">
      <c r="A101" s="131" t="s">
        <v>830</v>
      </c>
      <c r="B101" s="131" t="s">
        <v>476</v>
      </c>
      <c r="C101" s="131" t="s">
        <v>24</v>
      </c>
      <c r="D101" s="131" t="s">
        <v>462</v>
      </c>
      <c r="E101" s="131" t="s">
        <v>462</v>
      </c>
      <c r="F101" s="132" t="s">
        <v>439</v>
      </c>
      <c r="G101" s="59" t="s">
        <v>440</v>
      </c>
      <c r="H101" s="131" t="s">
        <v>831</v>
      </c>
      <c r="I101" s="131" t="s">
        <v>484</v>
      </c>
      <c r="J101" s="133">
        <v>42865</v>
      </c>
      <c r="K101" s="131" t="s">
        <v>1698</v>
      </c>
      <c r="L101" s="131" t="s">
        <v>444</v>
      </c>
      <c r="M101" s="131" t="s">
        <v>486</v>
      </c>
      <c r="N101" s="131" t="s">
        <v>832</v>
      </c>
      <c r="O101" s="131" t="s">
        <v>507</v>
      </c>
      <c r="P101" s="131" t="s">
        <v>16</v>
      </c>
      <c r="Q101" s="131" t="s">
        <v>815</v>
      </c>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5"/>
      <c r="BG101" s="135"/>
      <c r="BH101" s="135"/>
      <c r="BI101" s="135"/>
      <c r="BJ101" s="135"/>
      <c r="BK101" s="135"/>
      <c r="BL101" s="135"/>
      <c r="BM101" s="135"/>
      <c r="BN101" s="135"/>
      <c r="BO101" s="135"/>
      <c r="BP101" s="135"/>
      <c r="BQ101" s="135"/>
      <c r="BR101" s="135"/>
      <c r="BS101" s="135"/>
      <c r="BT101" s="135"/>
      <c r="BU101" s="135"/>
      <c r="BV101" s="135"/>
      <c r="BW101" s="135"/>
      <c r="BX101" s="135"/>
      <c r="BY101" s="135"/>
      <c r="BZ101" s="135"/>
      <c r="CA101" s="135"/>
      <c r="CB101" s="135"/>
      <c r="CC101" s="135"/>
      <c r="CD101" s="135"/>
      <c r="CE101" s="135"/>
      <c r="CF101" s="135"/>
      <c r="CG101" s="135"/>
      <c r="CH101" s="135"/>
      <c r="CI101" s="135"/>
      <c r="CJ101" s="135"/>
      <c r="CK101" s="135"/>
      <c r="CL101" s="135"/>
      <c r="CM101" s="135"/>
      <c r="CN101" s="135"/>
      <c r="CO101" s="135"/>
      <c r="CP101" s="135"/>
      <c r="CQ101" s="135"/>
      <c r="CR101" s="135"/>
      <c r="CS101" s="135"/>
      <c r="CT101" s="135"/>
      <c r="CU101" s="135"/>
      <c r="CV101" s="135"/>
      <c r="CW101" s="135"/>
      <c r="CX101" s="135"/>
      <c r="CY101" s="135"/>
      <c r="CZ101" s="135"/>
      <c r="DA101" s="135"/>
      <c r="DB101" s="135"/>
      <c r="DC101" s="135"/>
      <c r="DD101" s="135"/>
      <c r="DE101" s="135"/>
      <c r="DF101" s="135"/>
      <c r="DG101" s="135"/>
      <c r="DH101" s="135"/>
      <c r="DI101" s="135"/>
      <c r="DJ101" s="135"/>
      <c r="DK101" s="135"/>
      <c r="DL101" s="135"/>
      <c r="DM101" s="135"/>
      <c r="DN101" s="135"/>
      <c r="DO101" s="135"/>
      <c r="DP101" s="135"/>
      <c r="DQ101" s="135"/>
      <c r="DR101" s="135"/>
      <c r="DS101" s="135"/>
      <c r="DT101" s="135"/>
      <c r="DU101" s="135"/>
      <c r="DV101" s="135"/>
      <c r="DW101" s="135"/>
      <c r="DX101" s="135"/>
      <c r="DY101" s="135"/>
      <c r="DZ101" s="135"/>
      <c r="EA101" s="135"/>
      <c r="EB101" s="135"/>
      <c r="EC101" s="135"/>
      <c r="ED101" s="135"/>
      <c r="EE101" s="135"/>
      <c r="EF101" s="135"/>
      <c r="EG101" s="135"/>
      <c r="EH101" s="135"/>
      <c r="EI101" s="135"/>
      <c r="EJ101" s="135"/>
      <c r="EK101" s="135"/>
      <c r="EL101" s="135"/>
      <c r="EM101" s="135"/>
      <c r="EN101" s="135"/>
      <c r="EO101" s="135"/>
      <c r="EP101" s="135"/>
      <c r="EQ101" s="135"/>
      <c r="ER101" s="135"/>
      <c r="ES101" s="135"/>
      <c r="ET101" s="135"/>
      <c r="EU101" s="135"/>
      <c r="EV101" s="135"/>
      <c r="EW101" s="135"/>
      <c r="EX101" s="135"/>
      <c r="EY101" s="135"/>
      <c r="EZ101" s="135"/>
      <c r="FA101" s="135"/>
      <c r="FB101" s="135"/>
      <c r="FC101" s="135"/>
      <c r="FD101" s="135"/>
      <c r="FE101" s="135"/>
      <c r="FF101" s="135"/>
      <c r="FG101" s="135"/>
      <c r="FH101" s="135"/>
      <c r="FI101" s="135"/>
      <c r="FJ101" s="135"/>
      <c r="FK101" s="135"/>
      <c r="FL101" s="135"/>
      <c r="FM101" s="135"/>
      <c r="FN101" s="135"/>
      <c r="FO101" s="135"/>
      <c r="FP101" s="135"/>
      <c r="FQ101" s="135"/>
      <c r="FR101" s="135"/>
      <c r="FS101" s="135"/>
      <c r="FT101" s="135"/>
      <c r="FU101" s="135"/>
      <c r="FV101" s="135"/>
      <c r="FW101" s="135"/>
      <c r="FX101" s="135"/>
      <c r="FY101" s="135"/>
      <c r="FZ101" s="135"/>
      <c r="GA101" s="135"/>
      <c r="GB101" s="135"/>
      <c r="GC101" s="135"/>
      <c r="GD101" s="135"/>
      <c r="GE101" s="135"/>
      <c r="GF101" s="135"/>
      <c r="GG101" s="135"/>
      <c r="GH101" s="135"/>
      <c r="GI101" s="135"/>
      <c r="GJ101" s="135"/>
      <c r="GK101" s="135"/>
      <c r="GL101" s="135"/>
      <c r="GM101" s="135"/>
      <c r="GN101" s="135"/>
      <c r="GO101" s="135"/>
      <c r="GP101" s="135"/>
      <c r="GQ101" s="135"/>
      <c r="GR101" s="135"/>
      <c r="GS101" s="135"/>
      <c r="GT101" s="135"/>
      <c r="GU101" s="135"/>
      <c r="GV101" s="135"/>
      <c r="GW101" s="135"/>
      <c r="GX101" s="135"/>
      <c r="GY101" s="135"/>
      <c r="GZ101" s="135"/>
      <c r="HA101" s="135"/>
      <c r="HB101" s="135"/>
      <c r="HC101" s="135"/>
      <c r="HD101" s="135"/>
      <c r="HE101" s="135"/>
      <c r="HF101" s="135"/>
      <c r="HG101" s="135"/>
      <c r="HH101" s="135"/>
      <c r="HI101" s="135"/>
      <c r="HJ101" s="135"/>
      <c r="HK101" s="135"/>
      <c r="HL101" s="135"/>
      <c r="HM101" s="135"/>
      <c r="HN101" s="135"/>
      <c r="HO101" s="135"/>
      <c r="HP101" s="135"/>
      <c r="HQ101" s="135"/>
      <c r="HR101" s="135"/>
      <c r="HS101" s="135"/>
      <c r="HT101" s="135"/>
      <c r="HU101" s="135"/>
      <c r="HV101" s="135"/>
      <c r="HW101" s="135"/>
      <c r="HX101" s="135"/>
      <c r="HY101" s="135"/>
      <c r="HZ101" s="135"/>
      <c r="IA101" s="135"/>
      <c r="IB101" s="135"/>
      <c r="IC101" s="135"/>
      <c r="ID101" s="135"/>
      <c r="IE101" s="135"/>
      <c r="IF101" s="135"/>
      <c r="IG101" s="135"/>
      <c r="IH101" s="135"/>
      <c r="II101" s="135"/>
      <c r="IJ101" s="135"/>
      <c r="IK101" s="135"/>
      <c r="IL101" s="135"/>
      <c r="IM101" s="135"/>
      <c r="IN101" s="135"/>
      <c r="IO101" s="135"/>
      <c r="IP101" s="135"/>
      <c r="IQ101" s="135"/>
    </row>
    <row r="102" spans="1:251" s="132" customFormat="1" x14ac:dyDescent="0.25">
      <c r="A102" s="131" t="s">
        <v>1338</v>
      </c>
      <c r="B102" s="131" t="s">
        <v>437</v>
      </c>
      <c r="C102" s="131" t="s">
        <v>24</v>
      </c>
      <c r="D102" s="131" t="s">
        <v>1186</v>
      </c>
      <c r="E102" s="131" t="s">
        <v>835</v>
      </c>
      <c r="F102" s="132" t="s">
        <v>439</v>
      </c>
      <c r="G102" s="59" t="s">
        <v>1691</v>
      </c>
      <c r="H102" s="131" t="s">
        <v>1339</v>
      </c>
      <c r="I102" s="131" t="s">
        <v>484</v>
      </c>
      <c r="J102" s="133">
        <v>42865</v>
      </c>
      <c r="K102" s="131" t="s">
        <v>1698</v>
      </c>
      <c r="L102" s="131" t="s">
        <v>444</v>
      </c>
      <c r="M102" s="131" t="s">
        <v>486</v>
      </c>
      <c r="N102" s="131" t="s">
        <v>1340</v>
      </c>
      <c r="O102" s="131" t="s">
        <v>447</v>
      </c>
      <c r="P102" s="131" t="s">
        <v>197</v>
      </c>
      <c r="Q102" s="131" t="s">
        <v>815</v>
      </c>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5"/>
      <c r="BG102" s="135"/>
      <c r="BH102" s="135"/>
      <c r="BI102" s="135"/>
      <c r="BJ102" s="135"/>
      <c r="BK102" s="135"/>
      <c r="BL102" s="135"/>
      <c r="BM102" s="135"/>
      <c r="BN102" s="135"/>
      <c r="BO102" s="135"/>
      <c r="BP102" s="135"/>
      <c r="BQ102" s="135"/>
      <c r="BR102" s="135"/>
      <c r="BS102" s="135"/>
      <c r="BT102" s="135"/>
      <c r="BU102" s="135"/>
      <c r="BV102" s="135"/>
      <c r="BW102" s="135"/>
      <c r="BX102" s="135"/>
      <c r="BY102" s="135"/>
      <c r="BZ102" s="135"/>
      <c r="CA102" s="135"/>
      <c r="CB102" s="135"/>
      <c r="CC102" s="135"/>
      <c r="CD102" s="135"/>
      <c r="CE102" s="135"/>
      <c r="CF102" s="135"/>
      <c r="CG102" s="135"/>
      <c r="CH102" s="135"/>
      <c r="CI102" s="135"/>
      <c r="CJ102" s="135"/>
      <c r="CK102" s="135"/>
      <c r="CL102" s="135"/>
      <c r="CM102" s="135"/>
      <c r="CN102" s="135"/>
      <c r="CO102" s="135"/>
      <c r="CP102" s="135"/>
      <c r="CQ102" s="135"/>
      <c r="CR102" s="135"/>
      <c r="CS102" s="135"/>
      <c r="CT102" s="135"/>
      <c r="CU102" s="135"/>
      <c r="CV102" s="135"/>
      <c r="CW102" s="135"/>
      <c r="CX102" s="135"/>
      <c r="CY102" s="135"/>
      <c r="CZ102" s="135"/>
      <c r="DA102" s="135"/>
      <c r="DB102" s="135"/>
      <c r="DC102" s="135"/>
      <c r="DD102" s="135"/>
      <c r="DE102" s="135"/>
      <c r="DF102" s="135"/>
      <c r="DG102" s="135"/>
      <c r="DH102" s="135"/>
      <c r="DI102" s="135"/>
      <c r="DJ102" s="135"/>
      <c r="DK102" s="135"/>
      <c r="DL102" s="135"/>
      <c r="DM102" s="135"/>
      <c r="DN102" s="135"/>
      <c r="DO102" s="135"/>
      <c r="DP102" s="135"/>
      <c r="DQ102" s="135"/>
      <c r="DR102" s="135"/>
      <c r="DS102" s="135"/>
      <c r="DT102" s="135"/>
      <c r="DU102" s="135"/>
      <c r="DV102" s="135"/>
      <c r="DW102" s="135"/>
      <c r="DX102" s="135"/>
      <c r="DY102" s="135"/>
      <c r="DZ102" s="135"/>
      <c r="EA102" s="135"/>
      <c r="EB102" s="135"/>
      <c r="EC102" s="135"/>
      <c r="ED102" s="135"/>
      <c r="EE102" s="135"/>
      <c r="EF102" s="135"/>
      <c r="EG102" s="135"/>
      <c r="EH102" s="135"/>
      <c r="EI102" s="135"/>
      <c r="EJ102" s="135"/>
      <c r="EK102" s="135"/>
      <c r="EL102" s="135"/>
      <c r="EM102" s="135"/>
      <c r="EN102" s="135"/>
      <c r="EO102" s="135"/>
      <c r="EP102" s="135"/>
      <c r="EQ102" s="135"/>
      <c r="ER102" s="135"/>
      <c r="ES102" s="135"/>
      <c r="ET102" s="135"/>
      <c r="EU102" s="135"/>
      <c r="EV102" s="135"/>
      <c r="EW102" s="135"/>
      <c r="EX102" s="135"/>
      <c r="EY102" s="135"/>
      <c r="EZ102" s="135"/>
      <c r="FA102" s="135"/>
      <c r="FB102" s="135"/>
      <c r="FC102" s="135"/>
      <c r="FD102" s="135"/>
      <c r="FE102" s="135"/>
      <c r="FF102" s="135"/>
      <c r="FG102" s="135"/>
      <c r="FH102" s="135"/>
      <c r="FI102" s="135"/>
      <c r="FJ102" s="135"/>
      <c r="FK102" s="135"/>
      <c r="FL102" s="135"/>
      <c r="FM102" s="135"/>
      <c r="FN102" s="135"/>
      <c r="FO102" s="135"/>
      <c r="FP102" s="135"/>
      <c r="FQ102" s="135"/>
      <c r="FR102" s="135"/>
      <c r="FS102" s="135"/>
      <c r="FT102" s="135"/>
      <c r="FU102" s="135"/>
      <c r="FV102" s="135"/>
      <c r="FW102" s="135"/>
      <c r="FX102" s="135"/>
      <c r="FY102" s="135"/>
      <c r="FZ102" s="135"/>
      <c r="GA102" s="135"/>
      <c r="GB102" s="135"/>
      <c r="GC102" s="135"/>
      <c r="GD102" s="135"/>
      <c r="GE102" s="135"/>
      <c r="GF102" s="135"/>
      <c r="GG102" s="135"/>
      <c r="GH102" s="135"/>
      <c r="GI102" s="135"/>
      <c r="GJ102" s="135"/>
      <c r="GK102" s="135"/>
      <c r="GL102" s="135"/>
      <c r="GM102" s="135"/>
      <c r="GN102" s="135"/>
      <c r="GO102" s="135"/>
      <c r="GP102" s="135"/>
      <c r="GQ102" s="135"/>
      <c r="GR102" s="135"/>
      <c r="GS102" s="135"/>
      <c r="GT102" s="135"/>
      <c r="GU102" s="135"/>
      <c r="GV102" s="135"/>
      <c r="GW102" s="135"/>
      <c r="GX102" s="135"/>
      <c r="GY102" s="135"/>
      <c r="GZ102" s="135"/>
      <c r="HA102" s="135"/>
      <c r="HB102" s="135"/>
      <c r="HC102" s="135"/>
      <c r="HD102" s="135"/>
      <c r="HE102" s="135"/>
      <c r="HF102" s="135"/>
      <c r="HG102" s="135"/>
      <c r="HH102" s="135"/>
      <c r="HI102" s="135"/>
      <c r="HJ102" s="135"/>
      <c r="HK102" s="135"/>
      <c r="HL102" s="135"/>
      <c r="HM102" s="135"/>
      <c r="HN102" s="135"/>
      <c r="HO102" s="135"/>
      <c r="HP102" s="135"/>
      <c r="HQ102" s="135"/>
      <c r="HR102" s="135"/>
      <c r="HS102" s="135"/>
      <c r="HT102" s="135"/>
      <c r="HU102" s="135"/>
      <c r="HV102" s="135"/>
      <c r="HW102" s="135"/>
      <c r="HX102" s="135"/>
      <c r="HY102" s="135"/>
      <c r="HZ102" s="135"/>
      <c r="IA102" s="135"/>
      <c r="IB102" s="135"/>
      <c r="IC102" s="135"/>
      <c r="ID102" s="135"/>
      <c r="IE102" s="135"/>
      <c r="IF102" s="135"/>
      <c r="IG102" s="135"/>
      <c r="IH102" s="135"/>
      <c r="II102" s="135"/>
      <c r="IJ102" s="135"/>
      <c r="IK102" s="135"/>
      <c r="IL102" s="135"/>
      <c r="IM102" s="135"/>
      <c r="IN102" s="135"/>
      <c r="IO102" s="135"/>
      <c r="IP102" s="135"/>
      <c r="IQ102" s="135"/>
    </row>
    <row r="103" spans="1:251" s="132" customFormat="1" x14ac:dyDescent="0.25">
      <c r="A103" s="131" t="s">
        <v>1044</v>
      </c>
      <c r="B103" s="131" t="s">
        <v>476</v>
      </c>
      <c r="C103" s="131" t="s">
        <v>24</v>
      </c>
      <c r="D103" s="131" t="s">
        <v>481</v>
      </c>
      <c r="E103" s="131" t="s">
        <v>481</v>
      </c>
      <c r="F103" s="132" t="s">
        <v>932</v>
      </c>
      <c r="G103" s="59" t="s">
        <v>1691</v>
      </c>
      <c r="H103" s="131" t="s">
        <v>1045</v>
      </c>
      <c r="I103" s="131" t="s">
        <v>484</v>
      </c>
      <c r="J103" s="133">
        <v>42865</v>
      </c>
      <c r="K103" s="131" t="s">
        <v>1697</v>
      </c>
      <c r="L103" s="131" t="s">
        <v>492</v>
      </c>
      <c r="M103" s="131" t="s">
        <v>547</v>
      </c>
      <c r="N103" s="131" t="s">
        <v>1046</v>
      </c>
      <c r="O103" s="131" t="s">
        <v>488</v>
      </c>
      <c r="P103" s="131" t="s">
        <v>16</v>
      </c>
      <c r="Q103" s="131" t="s">
        <v>549</v>
      </c>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5"/>
      <c r="BG103" s="135"/>
      <c r="BH103" s="135"/>
      <c r="BI103" s="135"/>
      <c r="BJ103" s="135"/>
      <c r="BK103" s="135"/>
      <c r="BL103" s="135"/>
      <c r="BM103" s="135"/>
      <c r="BN103" s="135"/>
      <c r="BO103" s="135"/>
      <c r="BP103" s="135"/>
      <c r="BQ103" s="135"/>
      <c r="BR103" s="135"/>
      <c r="BS103" s="135"/>
      <c r="BT103" s="135"/>
      <c r="BU103" s="135"/>
      <c r="BV103" s="135"/>
      <c r="BW103" s="135"/>
      <c r="BX103" s="135"/>
      <c r="BY103" s="135"/>
      <c r="BZ103" s="135"/>
      <c r="CA103" s="135"/>
      <c r="CB103" s="135"/>
      <c r="CC103" s="135"/>
      <c r="CD103" s="135"/>
      <c r="CE103" s="135"/>
      <c r="CF103" s="135"/>
      <c r="CG103" s="135"/>
      <c r="CH103" s="135"/>
      <c r="CI103" s="135"/>
      <c r="CJ103" s="135"/>
      <c r="CK103" s="135"/>
      <c r="CL103" s="135"/>
      <c r="CM103" s="135"/>
      <c r="CN103" s="135"/>
      <c r="CO103" s="135"/>
      <c r="CP103" s="135"/>
      <c r="CQ103" s="135"/>
      <c r="CR103" s="135"/>
      <c r="CS103" s="135"/>
      <c r="CT103" s="135"/>
      <c r="CU103" s="135"/>
      <c r="CV103" s="135"/>
      <c r="CW103" s="135"/>
      <c r="CX103" s="135"/>
      <c r="CY103" s="135"/>
      <c r="CZ103" s="135"/>
      <c r="DA103" s="135"/>
      <c r="DB103" s="135"/>
      <c r="DC103" s="135"/>
      <c r="DD103" s="135"/>
      <c r="DE103" s="135"/>
      <c r="DF103" s="135"/>
      <c r="DG103" s="135"/>
      <c r="DH103" s="135"/>
      <c r="DI103" s="135"/>
      <c r="DJ103" s="135"/>
      <c r="DK103" s="135"/>
      <c r="DL103" s="135"/>
      <c r="DM103" s="135"/>
      <c r="DN103" s="135"/>
      <c r="DO103" s="135"/>
      <c r="DP103" s="135"/>
      <c r="DQ103" s="135"/>
      <c r="DR103" s="135"/>
      <c r="DS103" s="135"/>
      <c r="DT103" s="135"/>
      <c r="DU103" s="135"/>
      <c r="DV103" s="135"/>
      <c r="DW103" s="135"/>
      <c r="DX103" s="135"/>
      <c r="DY103" s="135"/>
      <c r="DZ103" s="135"/>
      <c r="EA103" s="135"/>
      <c r="EB103" s="135"/>
      <c r="EC103" s="135"/>
      <c r="ED103" s="135"/>
      <c r="EE103" s="135"/>
      <c r="EF103" s="135"/>
      <c r="EG103" s="135"/>
      <c r="EH103" s="135"/>
      <c r="EI103" s="135"/>
      <c r="EJ103" s="135"/>
      <c r="EK103" s="135"/>
      <c r="EL103" s="135"/>
      <c r="EM103" s="135"/>
      <c r="EN103" s="135"/>
      <c r="EO103" s="135"/>
      <c r="EP103" s="135"/>
      <c r="EQ103" s="135"/>
      <c r="ER103" s="135"/>
      <c r="ES103" s="135"/>
      <c r="ET103" s="135"/>
      <c r="EU103" s="135"/>
      <c r="EV103" s="135"/>
      <c r="EW103" s="135"/>
      <c r="EX103" s="135"/>
      <c r="EY103" s="135"/>
      <c r="EZ103" s="135"/>
      <c r="FA103" s="135"/>
      <c r="FB103" s="135"/>
      <c r="FC103" s="135"/>
      <c r="FD103" s="135"/>
      <c r="FE103" s="135"/>
      <c r="FF103" s="135"/>
      <c r="FG103" s="135"/>
      <c r="FH103" s="135"/>
      <c r="FI103" s="135"/>
      <c r="FJ103" s="135"/>
      <c r="FK103" s="135"/>
      <c r="FL103" s="135"/>
      <c r="FM103" s="135"/>
      <c r="FN103" s="135"/>
      <c r="FO103" s="135"/>
      <c r="FP103" s="135"/>
      <c r="FQ103" s="135"/>
      <c r="FR103" s="135"/>
      <c r="FS103" s="135"/>
      <c r="FT103" s="135"/>
      <c r="FU103" s="135"/>
      <c r="FV103" s="135"/>
      <c r="FW103" s="135"/>
      <c r="FX103" s="135"/>
      <c r="FY103" s="135"/>
      <c r="FZ103" s="135"/>
      <c r="GA103" s="135"/>
      <c r="GB103" s="135"/>
      <c r="GC103" s="135"/>
      <c r="GD103" s="135"/>
      <c r="GE103" s="135"/>
      <c r="GF103" s="135"/>
      <c r="GG103" s="135"/>
      <c r="GH103" s="135"/>
      <c r="GI103" s="135"/>
      <c r="GJ103" s="135"/>
      <c r="GK103" s="135"/>
      <c r="GL103" s="135"/>
      <c r="GM103" s="135"/>
      <c r="GN103" s="135"/>
      <c r="GO103" s="135"/>
      <c r="GP103" s="135"/>
      <c r="GQ103" s="135"/>
      <c r="GR103" s="135"/>
      <c r="GS103" s="135"/>
      <c r="GT103" s="135"/>
      <c r="GU103" s="135"/>
      <c r="GV103" s="135"/>
      <c r="GW103" s="135"/>
      <c r="GX103" s="135"/>
      <c r="GY103" s="135"/>
      <c r="GZ103" s="135"/>
      <c r="HA103" s="135"/>
      <c r="HB103" s="135"/>
      <c r="HC103" s="135"/>
      <c r="HD103" s="135"/>
      <c r="HE103" s="135"/>
      <c r="HF103" s="135"/>
      <c r="HG103" s="135"/>
      <c r="HH103" s="135"/>
      <c r="HI103" s="135"/>
      <c r="HJ103" s="135"/>
      <c r="HK103" s="135"/>
      <c r="HL103" s="135"/>
      <c r="HM103" s="135"/>
      <c r="HN103" s="135"/>
      <c r="HO103" s="135"/>
      <c r="HP103" s="135"/>
      <c r="HQ103" s="135"/>
      <c r="HR103" s="135"/>
      <c r="HS103" s="135"/>
      <c r="HT103" s="135"/>
      <c r="HU103" s="135"/>
      <c r="HV103" s="135"/>
      <c r="HW103" s="135"/>
      <c r="HX103" s="135"/>
      <c r="HY103" s="135"/>
      <c r="HZ103" s="135"/>
      <c r="IA103" s="135"/>
      <c r="IB103" s="135"/>
      <c r="IC103" s="135"/>
      <c r="ID103" s="135"/>
      <c r="IE103" s="135"/>
      <c r="IF103" s="135"/>
      <c r="IG103" s="135"/>
      <c r="IH103" s="135"/>
      <c r="II103" s="135"/>
      <c r="IJ103" s="135"/>
      <c r="IK103" s="135"/>
      <c r="IL103" s="135"/>
      <c r="IM103" s="135"/>
      <c r="IN103" s="135"/>
      <c r="IO103" s="135"/>
      <c r="IP103" s="135"/>
      <c r="IQ103" s="135"/>
    </row>
    <row r="104" spans="1:251" s="132" customFormat="1" x14ac:dyDescent="0.25">
      <c r="A104" s="131" t="s">
        <v>1047</v>
      </c>
      <c r="B104" s="131" t="s">
        <v>437</v>
      </c>
      <c r="C104" s="131" t="s">
        <v>24</v>
      </c>
      <c r="D104" s="131" t="s">
        <v>841</v>
      </c>
      <c r="E104" s="131" t="s">
        <v>481</v>
      </c>
      <c r="F104" s="132" t="s">
        <v>788</v>
      </c>
      <c r="G104" s="59" t="s">
        <v>1691</v>
      </c>
      <c r="H104" s="131" t="s">
        <v>1048</v>
      </c>
      <c r="I104" s="131" t="s">
        <v>484</v>
      </c>
      <c r="J104" s="133">
        <v>42865</v>
      </c>
      <c r="K104" s="131" t="s">
        <v>1697</v>
      </c>
      <c r="L104" s="131" t="s">
        <v>492</v>
      </c>
      <c r="M104" s="131" t="s">
        <v>725</v>
      </c>
      <c r="N104" s="131" t="s">
        <v>1049</v>
      </c>
      <c r="O104" s="131" t="s">
        <v>488</v>
      </c>
      <c r="P104" s="131" t="s">
        <v>16</v>
      </c>
      <c r="Q104" s="131" t="s">
        <v>1016</v>
      </c>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5"/>
      <c r="AU104" s="135"/>
      <c r="AV104" s="135"/>
      <c r="AW104" s="135"/>
      <c r="AX104" s="135"/>
      <c r="AY104" s="135"/>
      <c r="AZ104" s="135"/>
      <c r="BA104" s="135"/>
      <c r="BB104" s="135"/>
      <c r="BC104" s="135"/>
      <c r="BD104" s="135"/>
      <c r="BE104" s="135"/>
      <c r="BF104" s="135"/>
      <c r="BG104" s="135"/>
      <c r="BH104" s="135"/>
      <c r="BI104" s="135"/>
      <c r="BJ104" s="135"/>
      <c r="BK104" s="135"/>
      <c r="BL104" s="135"/>
      <c r="BM104" s="135"/>
      <c r="BN104" s="135"/>
      <c r="BO104" s="135"/>
      <c r="BP104" s="135"/>
      <c r="BQ104" s="135"/>
      <c r="BR104" s="135"/>
      <c r="BS104" s="135"/>
      <c r="BT104" s="135"/>
      <c r="BU104" s="135"/>
      <c r="BV104" s="135"/>
      <c r="BW104" s="135"/>
      <c r="BX104" s="135"/>
      <c r="BY104" s="135"/>
      <c r="BZ104" s="135"/>
      <c r="CA104" s="135"/>
      <c r="CB104" s="135"/>
      <c r="CC104" s="135"/>
      <c r="CD104" s="135"/>
      <c r="CE104" s="135"/>
      <c r="CF104" s="135"/>
      <c r="CG104" s="135"/>
      <c r="CH104" s="135"/>
      <c r="CI104" s="135"/>
      <c r="CJ104" s="135"/>
      <c r="CK104" s="135"/>
      <c r="CL104" s="135"/>
      <c r="CM104" s="135"/>
      <c r="CN104" s="135"/>
      <c r="CO104" s="135"/>
      <c r="CP104" s="135"/>
      <c r="CQ104" s="135"/>
      <c r="CR104" s="135"/>
      <c r="CS104" s="135"/>
      <c r="CT104" s="135"/>
      <c r="CU104" s="135"/>
      <c r="CV104" s="135"/>
      <c r="CW104" s="135"/>
      <c r="CX104" s="135"/>
      <c r="CY104" s="135"/>
      <c r="CZ104" s="135"/>
      <c r="DA104" s="135"/>
      <c r="DB104" s="135"/>
      <c r="DC104" s="135"/>
      <c r="DD104" s="135"/>
      <c r="DE104" s="135"/>
      <c r="DF104" s="135"/>
      <c r="DG104" s="135"/>
      <c r="DH104" s="135"/>
      <c r="DI104" s="135"/>
      <c r="DJ104" s="135"/>
      <c r="DK104" s="135"/>
      <c r="DL104" s="135"/>
      <c r="DM104" s="135"/>
      <c r="DN104" s="135"/>
      <c r="DO104" s="135"/>
      <c r="DP104" s="135"/>
      <c r="DQ104" s="135"/>
      <c r="DR104" s="135"/>
      <c r="DS104" s="135"/>
      <c r="DT104" s="135"/>
      <c r="DU104" s="135"/>
      <c r="DV104" s="135"/>
      <c r="DW104" s="135"/>
      <c r="DX104" s="135"/>
      <c r="DY104" s="135"/>
      <c r="DZ104" s="135"/>
      <c r="EA104" s="135"/>
      <c r="EB104" s="135"/>
      <c r="EC104" s="135"/>
      <c r="ED104" s="135"/>
      <c r="EE104" s="135"/>
      <c r="EF104" s="135"/>
      <c r="EG104" s="135"/>
      <c r="EH104" s="135"/>
      <c r="EI104" s="135"/>
      <c r="EJ104" s="135"/>
      <c r="EK104" s="135"/>
      <c r="EL104" s="135"/>
      <c r="EM104" s="135"/>
      <c r="EN104" s="135"/>
      <c r="EO104" s="135"/>
      <c r="EP104" s="135"/>
      <c r="EQ104" s="135"/>
      <c r="ER104" s="135"/>
      <c r="ES104" s="135"/>
      <c r="ET104" s="135"/>
      <c r="EU104" s="135"/>
      <c r="EV104" s="135"/>
      <c r="EW104" s="135"/>
      <c r="EX104" s="135"/>
      <c r="EY104" s="135"/>
      <c r="EZ104" s="135"/>
      <c r="FA104" s="135"/>
      <c r="FB104" s="135"/>
      <c r="FC104" s="135"/>
      <c r="FD104" s="135"/>
      <c r="FE104" s="135"/>
      <c r="FF104" s="135"/>
      <c r="FG104" s="135"/>
      <c r="FH104" s="135"/>
      <c r="FI104" s="135"/>
      <c r="FJ104" s="135"/>
      <c r="FK104" s="135"/>
      <c r="FL104" s="135"/>
      <c r="FM104" s="135"/>
      <c r="FN104" s="135"/>
      <c r="FO104" s="135"/>
      <c r="FP104" s="135"/>
      <c r="FQ104" s="135"/>
      <c r="FR104" s="135"/>
      <c r="FS104" s="135"/>
      <c r="FT104" s="135"/>
      <c r="FU104" s="135"/>
      <c r="FV104" s="135"/>
      <c r="FW104" s="135"/>
      <c r="FX104" s="135"/>
      <c r="FY104" s="135"/>
      <c r="FZ104" s="135"/>
      <c r="GA104" s="135"/>
      <c r="GB104" s="135"/>
      <c r="GC104" s="135"/>
      <c r="GD104" s="135"/>
      <c r="GE104" s="135"/>
      <c r="GF104" s="135"/>
      <c r="GG104" s="135"/>
      <c r="GH104" s="135"/>
      <c r="GI104" s="135"/>
      <c r="GJ104" s="135"/>
      <c r="GK104" s="135"/>
      <c r="GL104" s="135"/>
      <c r="GM104" s="135"/>
      <c r="GN104" s="135"/>
      <c r="GO104" s="135"/>
      <c r="GP104" s="135"/>
      <c r="GQ104" s="135"/>
      <c r="GR104" s="135"/>
      <c r="GS104" s="135"/>
      <c r="GT104" s="135"/>
      <c r="GU104" s="135"/>
      <c r="GV104" s="135"/>
      <c r="GW104" s="135"/>
      <c r="GX104" s="135"/>
      <c r="GY104" s="135"/>
      <c r="GZ104" s="135"/>
      <c r="HA104" s="135"/>
      <c r="HB104" s="135"/>
      <c r="HC104" s="135"/>
      <c r="HD104" s="135"/>
      <c r="HE104" s="135"/>
      <c r="HF104" s="135"/>
      <c r="HG104" s="135"/>
      <c r="HH104" s="135"/>
      <c r="HI104" s="135"/>
      <c r="HJ104" s="135"/>
      <c r="HK104" s="135"/>
      <c r="HL104" s="135"/>
      <c r="HM104" s="135"/>
      <c r="HN104" s="135"/>
      <c r="HO104" s="135"/>
      <c r="HP104" s="135"/>
      <c r="HQ104" s="135"/>
      <c r="HR104" s="135"/>
      <c r="HS104" s="135"/>
      <c r="HT104" s="135"/>
      <c r="HU104" s="135"/>
      <c r="HV104" s="135"/>
      <c r="HW104" s="135"/>
      <c r="HX104" s="135"/>
      <c r="HY104" s="135"/>
      <c r="HZ104" s="135"/>
      <c r="IA104" s="135"/>
      <c r="IB104" s="135"/>
      <c r="IC104" s="135"/>
      <c r="ID104" s="135"/>
      <c r="IE104" s="135"/>
      <c r="IF104" s="135"/>
      <c r="IG104" s="135"/>
      <c r="IH104" s="135"/>
      <c r="II104" s="135"/>
      <c r="IJ104" s="135"/>
      <c r="IK104" s="135"/>
      <c r="IL104" s="135"/>
      <c r="IM104" s="135"/>
      <c r="IN104" s="135"/>
      <c r="IO104" s="135"/>
      <c r="IP104" s="135"/>
      <c r="IQ104" s="135"/>
    </row>
    <row r="105" spans="1:251" s="132" customFormat="1" x14ac:dyDescent="0.25">
      <c r="A105" s="131" t="s">
        <v>1341</v>
      </c>
      <c r="B105" s="131" t="s">
        <v>437</v>
      </c>
      <c r="C105" s="131" t="s">
        <v>24</v>
      </c>
      <c r="D105" s="131" t="s">
        <v>1342</v>
      </c>
      <c r="E105" s="131" t="s">
        <v>1093</v>
      </c>
      <c r="F105" s="132" t="s">
        <v>788</v>
      </c>
      <c r="G105" s="59" t="s">
        <v>1691</v>
      </c>
      <c r="H105" s="131" t="s">
        <v>1343</v>
      </c>
      <c r="I105" s="131" t="s">
        <v>484</v>
      </c>
      <c r="J105" s="133">
        <v>42865</v>
      </c>
      <c r="K105" s="131" t="s">
        <v>1698</v>
      </c>
      <c r="L105" s="131" t="s">
        <v>444</v>
      </c>
      <c r="M105" s="131" t="s">
        <v>1225</v>
      </c>
      <c r="N105" s="131" t="s">
        <v>1344</v>
      </c>
      <c r="O105" s="131" t="s">
        <v>447</v>
      </c>
      <c r="P105" s="131" t="s">
        <v>197</v>
      </c>
      <c r="Q105" s="131" t="s">
        <v>1227</v>
      </c>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5"/>
      <c r="BG105" s="135"/>
      <c r="BH105" s="135"/>
      <c r="BI105" s="135"/>
      <c r="BJ105" s="135"/>
      <c r="BK105" s="135"/>
      <c r="BL105" s="135"/>
      <c r="BM105" s="135"/>
      <c r="BN105" s="135"/>
      <c r="BO105" s="135"/>
      <c r="BP105" s="135"/>
      <c r="BQ105" s="135"/>
      <c r="BR105" s="135"/>
      <c r="BS105" s="135"/>
      <c r="BT105" s="135"/>
      <c r="BU105" s="135"/>
      <c r="BV105" s="135"/>
      <c r="BW105" s="135"/>
      <c r="BX105" s="135"/>
      <c r="BY105" s="135"/>
      <c r="BZ105" s="135"/>
      <c r="CA105" s="135"/>
      <c r="CB105" s="135"/>
      <c r="CC105" s="135"/>
      <c r="CD105" s="135"/>
      <c r="CE105" s="135"/>
      <c r="CF105" s="135"/>
      <c r="CG105" s="135"/>
      <c r="CH105" s="135"/>
      <c r="CI105" s="135"/>
      <c r="CJ105" s="135"/>
      <c r="CK105" s="135"/>
      <c r="CL105" s="135"/>
      <c r="CM105" s="135"/>
      <c r="CN105" s="135"/>
      <c r="CO105" s="135"/>
      <c r="CP105" s="135"/>
      <c r="CQ105" s="135"/>
      <c r="CR105" s="135"/>
      <c r="CS105" s="135"/>
      <c r="CT105" s="135"/>
      <c r="CU105" s="135"/>
      <c r="CV105" s="135"/>
      <c r="CW105" s="135"/>
      <c r="CX105" s="135"/>
      <c r="CY105" s="135"/>
      <c r="CZ105" s="135"/>
      <c r="DA105" s="135"/>
      <c r="DB105" s="135"/>
      <c r="DC105" s="135"/>
      <c r="DD105" s="135"/>
      <c r="DE105" s="135"/>
      <c r="DF105" s="135"/>
      <c r="DG105" s="135"/>
      <c r="DH105" s="135"/>
      <c r="DI105" s="135"/>
      <c r="DJ105" s="135"/>
      <c r="DK105" s="135"/>
      <c r="DL105" s="135"/>
      <c r="DM105" s="135"/>
      <c r="DN105" s="135"/>
      <c r="DO105" s="135"/>
      <c r="DP105" s="135"/>
      <c r="DQ105" s="135"/>
      <c r="DR105" s="135"/>
      <c r="DS105" s="135"/>
      <c r="DT105" s="135"/>
      <c r="DU105" s="135"/>
      <c r="DV105" s="135"/>
      <c r="DW105" s="135"/>
      <c r="DX105" s="135"/>
      <c r="DY105" s="135"/>
      <c r="DZ105" s="135"/>
      <c r="EA105" s="135"/>
      <c r="EB105" s="135"/>
      <c r="EC105" s="135"/>
      <c r="ED105" s="135"/>
      <c r="EE105" s="135"/>
      <c r="EF105" s="135"/>
      <c r="EG105" s="135"/>
      <c r="EH105" s="135"/>
      <c r="EI105" s="135"/>
      <c r="EJ105" s="135"/>
      <c r="EK105" s="135"/>
      <c r="EL105" s="135"/>
      <c r="EM105" s="135"/>
      <c r="EN105" s="135"/>
      <c r="EO105" s="135"/>
      <c r="EP105" s="135"/>
      <c r="EQ105" s="135"/>
      <c r="ER105" s="135"/>
      <c r="ES105" s="135"/>
      <c r="ET105" s="135"/>
      <c r="EU105" s="135"/>
      <c r="EV105" s="135"/>
      <c r="EW105" s="135"/>
      <c r="EX105" s="135"/>
      <c r="EY105" s="135"/>
      <c r="EZ105" s="135"/>
      <c r="FA105" s="135"/>
      <c r="FB105" s="135"/>
      <c r="FC105" s="135"/>
      <c r="FD105" s="135"/>
      <c r="FE105" s="135"/>
      <c r="FF105" s="135"/>
      <c r="FG105" s="135"/>
      <c r="FH105" s="135"/>
      <c r="FI105" s="135"/>
      <c r="FJ105" s="135"/>
      <c r="FK105" s="135"/>
      <c r="FL105" s="135"/>
      <c r="FM105" s="135"/>
      <c r="FN105" s="135"/>
      <c r="FO105" s="135"/>
      <c r="FP105" s="135"/>
      <c r="FQ105" s="135"/>
      <c r="FR105" s="135"/>
      <c r="FS105" s="135"/>
      <c r="FT105" s="135"/>
      <c r="FU105" s="135"/>
      <c r="FV105" s="135"/>
      <c r="FW105" s="135"/>
      <c r="FX105" s="135"/>
      <c r="FY105" s="135"/>
      <c r="FZ105" s="135"/>
      <c r="GA105" s="135"/>
      <c r="GB105" s="135"/>
      <c r="GC105" s="135"/>
      <c r="GD105" s="135"/>
      <c r="GE105" s="135"/>
      <c r="GF105" s="135"/>
      <c r="GG105" s="135"/>
      <c r="GH105" s="135"/>
      <c r="GI105" s="135"/>
      <c r="GJ105" s="135"/>
      <c r="GK105" s="135"/>
      <c r="GL105" s="135"/>
      <c r="GM105" s="135"/>
      <c r="GN105" s="135"/>
      <c r="GO105" s="135"/>
      <c r="GP105" s="135"/>
      <c r="GQ105" s="135"/>
      <c r="GR105" s="135"/>
      <c r="GS105" s="135"/>
      <c r="GT105" s="135"/>
      <c r="GU105" s="135"/>
      <c r="GV105" s="135"/>
      <c r="GW105" s="135"/>
      <c r="GX105" s="135"/>
      <c r="GY105" s="135"/>
      <c r="GZ105" s="135"/>
      <c r="HA105" s="135"/>
      <c r="HB105" s="135"/>
      <c r="HC105" s="135"/>
      <c r="HD105" s="135"/>
      <c r="HE105" s="135"/>
      <c r="HF105" s="135"/>
      <c r="HG105" s="135"/>
      <c r="HH105" s="135"/>
      <c r="HI105" s="135"/>
      <c r="HJ105" s="135"/>
      <c r="HK105" s="135"/>
      <c r="HL105" s="135"/>
      <c r="HM105" s="135"/>
      <c r="HN105" s="135"/>
      <c r="HO105" s="135"/>
      <c r="HP105" s="135"/>
      <c r="HQ105" s="135"/>
      <c r="HR105" s="135"/>
      <c r="HS105" s="135"/>
      <c r="HT105" s="135"/>
      <c r="HU105" s="135"/>
      <c r="HV105" s="135"/>
      <c r="HW105" s="135"/>
      <c r="HX105" s="135"/>
      <c r="HY105" s="135"/>
      <c r="HZ105" s="135"/>
      <c r="IA105" s="135"/>
      <c r="IB105" s="135"/>
      <c r="IC105" s="135"/>
      <c r="ID105" s="135"/>
      <c r="IE105" s="135"/>
      <c r="IF105" s="135"/>
      <c r="IG105" s="135"/>
      <c r="IH105" s="135"/>
      <c r="II105" s="135"/>
      <c r="IJ105" s="135"/>
      <c r="IK105" s="135"/>
      <c r="IL105" s="135"/>
      <c r="IM105" s="135"/>
      <c r="IN105" s="135"/>
      <c r="IO105" s="135"/>
      <c r="IP105" s="135"/>
      <c r="IQ105" s="135"/>
    </row>
    <row r="106" spans="1:251" s="132" customFormat="1" x14ac:dyDescent="0.25">
      <c r="A106" s="131" t="s">
        <v>1050</v>
      </c>
      <c r="B106" s="131" t="s">
        <v>476</v>
      </c>
      <c r="C106" s="131" t="s">
        <v>24</v>
      </c>
      <c r="D106" s="131" t="s">
        <v>910</v>
      </c>
      <c r="E106" s="131" t="s">
        <v>1051</v>
      </c>
      <c r="F106" s="132" t="s">
        <v>788</v>
      </c>
      <c r="G106" s="59" t="s">
        <v>1691</v>
      </c>
      <c r="H106" s="131" t="s">
        <v>1052</v>
      </c>
      <c r="I106" s="131" t="s">
        <v>484</v>
      </c>
      <c r="J106" s="133">
        <v>42865</v>
      </c>
      <c r="K106" s="131" t="s">
        <v>1697</v>
      </c>
      <c r="L106" s="131" t="s">
        <v>492</v>
      </c>
      <c r="M106" s="131" t="s">
        <v>493</v>
      </c>
      <c r="N106" s="131" t="s">
        <v>1053</v>
      </c>
      <c r="O106" s="131" t="s">
        <v>454</v>
      </c>
      <c r="P106" s="131" t="s">
        <v>197</v>
      </c>
      <c r="Q106" s="131" t="s">
        <v>1054</v>
      </c>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5"/>
      <c r="BE106" s="135"/>
      <c r="BF106" s="135"/>
      <c r="BG106" s="135"/>
      <c r="BH106" s="135"/>
      <c r="BI106" s="135"/>
      <c r="BJ106" s="135"/>
      <c r="BK106" s="135"/>
      <c r="BL106" s="135"/>
      <c r="BM106" s="135"/>
      <c r="BN106" s="135"/>
      <c r="BO106" s="135"/>
      <c r="BP106" s="135"/>
      <c r="BQ106" s="135"/>
      <c r="BR106" s="135"/>
      <c r="BS106" s="135"/>
      <c r="BT106" s="135"/>
      <c r="BU106" s="135"/>
      <c r="BV106" s="135"/>
      <c r="BW106" s="135"/>
      <c r="BX106" s="135"/>
      <c r="BY106" s="135"/>
      <c r="BZ106" s="135"/>
      <c r="CA106" s="135"/>
      <c r="CB106" s="135"/>
      <c r="CC106" s="135"/>
      <c r="CD106" s="135"/>
      <c r="CE106" s="135"/>
      <c r="CF106" s="135"/>
      <c r="CG106" s="135"/>
      <c r="CH106" s="135"/>
      <c r="CI106" s="135"/>
      <c r="CJ106" s="135"/>
      <c r="CK106" s="135"/>
      <c r="CL106" s="135"/>
      <c r="CM106" s="135"/>
      <c r="CN106" s="135"/>
      <c r="CO106" s="135"/>
      <c r="CP106" s="135"/>
      <c r="CQ106" s="135"/>
      <c r="CR106" s="135"/>
      <c r="CS106" s="135"/>
      <c r="CT106" s="135"/>
      <c r="CU106" s="135"/>
      <c r="CV106" s="135"/>
      <c r="CW106" s="135"/>
      <c r="CX106" s="135"/>
      <c r="CY106" s="135"/>
      <c r="CZ106" s="135"/>
      <c r="DA106" s="135"/>
      <c r="DB106" s="135"/>
      <c r="DC106" s="135"/>
      <c r="DD106" s="135"/>
      <c r="DE106" s="135"/>
      <c r="DF106" s="135"/>
      <c r="DG106" s="135"/>
      <c r="DH106" s="135"/>
      <c r="DI106" s="135"/>
      <c r="DJ106" s="135"/>
      <c r="DK106" s="135"/>
      <c r="DL106" s="135"/>
      <c r="DM106" s="135"/>
      <c r="DN106" s="135"/>
      <c r="DO106" s="135"/>
      <c r="DP106" s="135"/>
      <c r="DQ106" s="135"/>
      <c r="DR106" s="135"/>
      <c r="DS106" s="135"/>
      <c r="DT106" s="135"/>
      <c r="DU106" s="135"/>
      <c r="DV106" s="135"/>
      <c r="DW106" s="135"/>
      <c r="DX106" s="135"/>
      <c r="DY106" s="135"/>
      <c r="DZ106" s="135"/>
      <c r="EA106" s="135"/>
      <c r="EB106" s="135"/>
      <c r="EC106" s="135"/>
      <c r="ED106" s="135"/>
      <c r="EE106" s="135"/>
      <c r="EF106" s="135"/>
      <c r="EG106" s="135"/>
      <c r="EH106" s="135"/>
      <c r="EI106" s="135"/>
      <c r="EJ106" s="135"/>
      <c r="EK106" s="135"/>
      <c r="EL106" s="135"/>
      <c r="EM106" s="135"/>
      <c r="EN106" s="135"/>
      <c r="EO106" s="135"/>
      <c r="EP106" s="135"/>
      <c r="EQ106" s="135"/>
      <c r="ER106" s="135"/>
      <c r="ES106" s="135"/>
      <c r="ET106" s="135"/>
      <c r="EU106" s="135"/>
      <c r="EV106" s="135"/>
      <c r="EW106" s="135"/>
      <c r="EX106" s="135"/>
      <c r="EY106" s="135"/>
      <c r="EZ106" s="135"/>
      <c r="FA106" s="135"/>
      <c r="FB106" s="135"/>
      <c r="FC106" s="135"/>
      <c r="FD106" s="135"/>
      <c r="FE106" s="135"/>
      <c r="FF106" s="135"/>
      <c r="FG106" s="135"/>
      <c r="FH106" s="135"/>
      <c r="FI106" s="135"/>
      <c r="FJ106" s="135"/>
      <c r="FK106" s="135"/>
      <c r="FL106" s="135"/>
      <c r="FM106" s="135"/>
      <c r="FN106" s="135"/>
      <c r="FO106" s="135"/>
      <c r="FP106" s="135"/>
      <c r="FQ106" s="135"/>
      <c r="FR106" s="135"/>
      <c r="FS106" s="135"/>
      <c r="FT106" s="135"/>
      <c r="FU106" s="135"/>
      <c r="FV106" s="135"/>
      <c r="FW106" s="135"/>
      <c r="FX106" s="135"/>
      <c r="FY106" s="135"/>
      <c r="FZ106" s="135"/>
      <c r="GA106" s="135"/>
      <c r="GB106" s="135"/>
      <c r="GC106" s="135"/>
      <c r="GD106" s="135"/>
      <c r="GE106" s="135"/>
      <c r="GF106" s="135"/>
      <c r="GG106" s="135"/>
      <c r="GH106" s="135"/>
      <c r="GI106" s="135"/>
      <c r="GJ106" s="135"/>
      <c r="GK106" s="135"/>
      <c r="GL106" s="135"/>
      <c r="GM106" s="135"/>
      <c r="GN106" s="135"/>
      <c r="GO106" s="135"/>
      <c r="GP106" s="135"/>
      <c r="GQ106" s="135"/>
      <c r="GR106" s="135"/>
      <c r="GS106" s="135"/>
      <c r="GT106" s="135"/>
      <c r="GU106" s="135"/>
      <c r="GV106" s="135"/>
      <c r="GW106" s="135"/>
      <c r="GX106" s="135"/>
      <c r="GY106" s="135"/>
      <c r="GZ106" s="135"/>
      <c r="HA106" s="135"/>
      <c r="HB106" s="135"/>
      <c r="HC106" s="135"/>
      <c r="HD106" s="135"/>
      <c r="HE106" s="135"/>
      <c r="HF106" s="135"/>
      <c r="HG106" s="135"/>
      <c r="HH106" s="135"/>
      <c r="HI106" s="135"/>
      <c r="HJ106" s="135"/>
      <c r="HK106" s="135"/>
      <c r="HL106" s="135"/>
      <c r="HM106" s="135"/>
      <c r="HN106" s="135"/>
      <c r="HO106" s="135"/>
      <c r="HP106" s="135"/>
      <c r="HQ106" s="135"/>
      <c r="HR106" s="135"/>
      <c r="HS106" s="135"/>
      <c r="HT106" s="135"/>
      <c r="HU106" s="135"/>
      <c r="HV106" s="135"/>
      <c r="HW106" s="135"/>
      <c r="HX106" s="135"/>
      <c r="HY106" s="135"/>
      <c r="HZ106" s="135"/>
      <c r="IA106" s="135"/>
      <c r="IB106" s="135"/>
      <c r="IC106" s="135"/>
      <c r="ID106" s="135"/>
      <c r="IE106" s="135"/>
      <c r="IF106" s="135"/>
      <c r="IG106" s="135"/>
      <c r="IH106" s="135"/>
      <c r="II106" s="135"/>
      <c r="IJ106" s="135"/>
      <c r="IK106" s="135"/>
      <c r="IL106" s="135"/>
      <c r="IM106" s="135"/>
      <c r="IN106" s="135"/>
      <c r="IO106" s="135"/>
      <c r="IP106" s="135"/>
      <c r="IQ106" s="135"/>
    </row>
    <row r="107" spans="1:251" s="132" customFormat="1" x14ac:dyDescent="0.25">
      <c r="A107" s="131" t="s">
        <v>1345</v>
      </c>
      <c r="B107" s="131" t="s">
        <v>476</v>
      </c>
      <c r="C107" s="131" t="s">
        <v>24</v>
      </c>
      <c r="D107" s="131" t="s">
        <v>1346</v>
      </c>
      <c r="E107" s="131" t="s">
        <v>1346</v>
      </c>
      <c r="F107" s="132" t="s">
        <v>788</v>
      </c>
      <c r="G107" s="59" t="s">
        <v>1691</v>
      </c>
      <c r="H107" s="131" t="s">
        <v>1347</v>
      </c>
      <c r="I107" s="131" t="s">
        <v>484</v>
      </c>
      <c r="J107" s="133">
        <v>42865</v>
      </c>
      <c r="K107" s="131" t="s">
        <v>1698</v>
      </c>
      <c r="L107" s="131" t="s">
        <v>444</v>
      </c>
      <c r="M107" s="131" t="s">
        <v>458</v>
      </c>
      <c r="N107" s="131" t="s">
        <v>1348</v>
      </c>
      <c r="O107" s="131" t="s">
        <v>507</v>
      </c>
      <c r="P107" s="131" t="s">
        <v>15</v>
      </c>
      <c r="Q107" s="131" t="s">
        <v>202</v>
      </c>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5"/>
      <c r="BG107" s="135"/>
      <c r="BH107" s="135"/>
      <c r="BI107" s="135"/>
      <c r="BJ107" s="135"/>
      <c r="BK107" s="135"/>
      <c r="BL107" s="135"/>
      <c r="BM107" s="135"/>
      <c r="BN107" s="135"/>
      <c r="BO107" s="135"/>
      <c r="BP107" s="135"/>
      <c r="BQ107" s="135"/>
      <c r="BR107" s="135"/>
      <c r="BS107" s="135"/>
      <c r="BT107" s="135"/>
      <c r="BU107" s="135"/>
      <c r="BV107" s="135"/>
      <c r="BW107" s="135"/>
      <c r="BX107" s="135"/>
      <c r="BY107" s="135"/>
      <c r="BZ107" s="135"/>
      <c r="CA107" s="135"/>
      <c r="CB107" s="135"/>
      <c r="CC107" s="135"/>
      <c r="CD107" s="135"/>
      <c r="CE107" s="135"/>
      <c r="CF107" s="135"/>
      <c r="CG107" s="135"/>
      <c r="CH107" s="135"/>
      <c r="CI107" s="135"/>
      <c r="CJ107" s="135"/>
      <c r="CK107" s="135"/>
      <c r="CL107" s="135"/>
      <c r="CM107" s="135"/>
      <c r="CN107" s="135"/>
      <c r="CO107" s="135"/>
      <c r="CP107" s="135"/>
      <c r="CQ107" s="135"/>
      <c r="CR107" s="135"/>
      <c r="CS107" s="135"/>
      <c r="CT107" s="135"/>
      <c r="CU107" s="135"/>
      <c r="CV107" s="135"/>
      <c r="CW107" s="135"/>
      <c r="CX107" s="135"/>
      <c r="CY107" s="135"/>
      <c r="CZ107" s="135"/>
      <c r="DA107" s="135"/>
      <c r="DB107" s="135"/>
      <c r="DC107" s="135"/>
      <c r="DD107" s="135"/>
      <c r="DE107" s="135"/>
      <c r="DF107" s="135"/>
      <c r="DG107" s="135"/>
      <c r="DH107" s="135"/>
      <c r="DI107" s="135"/>
      <c r="DJ107" s="135"/>
      <c r="DK107" s="135"/>
      <c r="DL107" s="135"/>
      <c r="DM107" s="135"/>
      <c r="DN107" s="135"/>
      <c r="DO107" s="135"/>
      <c r="DP107" s="135"/>
      <c r="DQ107" s="135"/>
      <c r="DR107" s="135"/>
      <c r="DS107" s="135"/>
      <c r="DT107" s="135"/>
      <c r="DU107" s="135"/>
      <c r="DV107" s="135"/>
      <c r="DW107" s="135"/>
      <c r="DX107" s="135"/>
      <c r="DY107" s="135"/>
      <c r="DZ107" s="135"/>
      <c r="EA107" s="135"/>
      <c r="EB107" s="135"/>
      <c r="EC107" s="135"/>
      <c r="ED107" s="135"/>
      <c r="EE107" s="135"/>
      <c r="EF107" s="135"/>
      <c r="EG107" s="135"/>
      <c r="EH107" s="135"/>
      <c r="EI107" s="135"/>
      <c r="EJ107" s="135"/>
      <c r="EK107" s="135"/>
      <c r="EL107" s="135"/>
      <c r="EM107" s="135"/>
      <c r="EN107" s="135"/>
      <c r="EO107" s="135"/>
      <c r="EP107" s="135"/>
      <c r="EQ107" s="135"/>
      <c r="ER107" s="135"/>
      <c r="ES107" s="135"/>
      <c r="ET107" s="135"/>
      <c r="EU107" s="135"/>
      <c r="EV107" s="135"/>
      <c r="EW107" s="135"/>
      <c r="EX107" s="135"/>
      <c r="EY107" s="135"/>
      <c r="EZ107" s="135"/>
      <c r="FA107" s="135"/>
      <c r="FB107" s="135"/>
      <c r="FC107" s="135"/>
      <c r="FD107" s="135"/>
      <c r="FE107" s="135"/>
      <c r="FF107" s="135"/>
      <c r="FG107" s="135"/>
      <c r="FH107" s="135"/>
      <c r="FI107" s="135"/>
      <c r="FJ107" s="135"/>
      <c r="FK107" s="135"/>
      <c r="FL107" s="135"/>
      <c r="FM107" s="135"/>
      <c r="FN107" s="135"/>
      <c r="FO107" s="135"/>
      <c r="FP107" s="135"/>
      <c r="FQ107" s="135"/>
      <c r="FR107" s="135"/>
      <c r="FS107" s="135"/>
      <c r="FT107" s="135"/>
      <c r="FU107" s="135"/>
      <c r="FV107" s="135"/>
      <c r="FW107" s="135"/>
      <c r="FX107" s="135"/>
      <c r="FY107" s="135"/>
      <c r="FZ107" s="135"/>
      <c r="GA107" s="135"/>
      <c r="GB107" s="135"/>
      <c r="GC107" s="135"/>
      <c r="GD107" s="135"/>
      <c r="GE107" s="135"/>
      <c r="GF107" s="135"/>
      <c r="GG107" s="135"/>
      <c r="GH107" s="135"/>
      <c r="GI107" s="135"/>
      <c r="GJ107" s="135"/>
      <c r="GK107" s="135"/>
      <c r="GL107" s="135"/>
      <c r="GM107" s="135"/>
      <c r="GN107" s="135"/>
      <c r="GO107" s="135"/>
      <c r="GP107" s="135"/>
      <c r="GQ107" s="135"/>
      <c r="GR107" s="135"/>
      <c r="GS107" s="135"/>
      <c r="GT107" s="135"/>
      <c r="GU107" s="135"/>
      <c r="GV107" s="135"/>
      <c r="GW107" s="135"/>
      <c r="GX107" s="135"/>
      <c r="GY107" s="135"/>
      <c r="GZ107" s="135"/>
      <c r="HA107" s="135"/>
      <c r="HB107" s="135"/>
      <c r="HC107" s="135"/>
      <c r="HD107" s="135"/>
      <c r="HE107" s="135"/>
      <c r="HF107" s="135"/>
      <c r="HG107" s="135"/>
      <c r="HH107" s="135"/>
      <c r="HI107" s="135"/>
      <c r="HJ107" s="135"/>
      <c r="HK107" s="135"/>
      <c r="HL107" s="135"/>
      <c r="HM107" s="135"/>
      <c r="HN107" s="135"/>
      <c r="HO107" s="135"/>
      <c r="HP107" s="135"/>
      <c r="HQ107" s="135"/>
      <c r="HR107" s="135"/>
      <c r="HS107" s="135"/>
      <c r="HT107" s="135"/>
      <c r="HU107" s="135"/>
      <c r="HV107" s="135"/>
      <c r="HW107" s="135"/>
      <c r="HX107" s="135"/>
      <c r="HY107" s="135"/>
      <c r="HZ107" s="135"/>
      <c r="IA107" s="135"/>
      <c r="IB107" s="135"/>
      <c r="IC107" s="135"/>
      <c r="ID107" s="135"/>
      <c r="IE107" s="135"/>
      <c r="IF107" s="135"/>
      <c r="IG107" s="135"/>
      <c r="IH107" s="135"/>
      <c r="II107" s="135"/>
      <c r="IJ107" s="135"/>
      <c r="IK107" s="135"/>
      <c r="IL107" s="135"/>
      <c r="IM107" s="135"/>
      <c r="IN107" s="135"/>
      <c r="IO107" s="135"/>
      <c r="IP107" s="135"/>
      <c r="IQ107" s="135"/>
    </row>
    <row r="108" spans="1:251" s="132" customFormat="1" x14ac:dyDescent="0.25">
      <c r="A108" s="131" t="s">
        <v>833</v>
      </c>
      <c r="B108" s="131" t="s">
        <v>476</v>
      </c>
      <c r="C108" s="131" t="s">
        <v>24</v>
      </c>
      <c r="D108" s="131" t="s">
        <v>834</v>
      </c>
      <c r="E108" s="131" t="s">
        <v>835</v>
      </c>
      <c r="F108" s="132" t="s">
        <v>439</v>
      </c>
      <c r="G108" s="59" t="s">
        <v>440</v>
      </c>
      <c r="H108" s="131" t="s">
        <v>347</v>
      </c>
      <c r="I108" s="131" t="s">
        <v>484</v>
      </c>
      <c r="J108" s="133">
        <v>42865</v>
      </c>
      <c r="K108" s="131" t="s">
        <v>1698</v>
      </c>
      <c r="L108" s="131" t="s">
        <v>444</v>
      </c>
      <c r="M108" s="131" t="s">
        <v>452</v>
      </c>
      <c r="N108" s="131" t="s">
        <v>836</v>
      </c>
      <c r="O108" s="131" t="s">
        <v>447</v>
      </c>
      <c r="P108" s="131" t="s">
        <v>197</v>
      </c>
      <c r="Q108" s="131" t="s">
        <v>19</v>
      </c>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5"/>
      <c r="BG108" s="135"/>
      <c r="BH108" s="135"/>
      <c r="BI108" s="135"/>
      <c r="BJ108" s="135"/>
      <c r="BK108" s="135"/>
      <c r="BL108" s="135"/>
      <c r="BM108" s="135"/>
      <c r="BN108" s="135"/>
      <c r="BO108" s="135"/>
      <c r="BP108" s="135"/>
      <c r="BQ108" s="135"/>
      <c r="BR108" s="135"/>
      <c r="BS108" s="135"/>
      <c r="BT108" s="135"/>
      <c r="BU108" s="135"/>
      <c r="BV108" s="135"/>
      <c r="BW108" s="135"/>
      <c r="BX108" s="135"/>
      <c r="BY108" s="135"/>
      <c r="BZ108" s="135"/>
      <c r="CA108" s="135"/>
      <c r="CB108" s="135"/>
      <c r="CC108" s="135"/>
      <c r="CD108" s="135"/>
      <c r="CE108" s="135"/>
      <c r="CF108" s="135"/>
      <c r="CG108" s="135"/>
      <c r="CH108" s="135"/>
      <c r="CI108" s="135"/>
      <c r="CJ108" s="135"/>
      <c r="CK108" s="135"/>
      <c r="CL108" s="135"/>
      <c r="CM108" s="135"/>
      <c r="CN108" s="135"/>
      <c r="CO108" s="135"/>
      <c r="CP108" s="135"/>
      <c r="CQ108" s="135"/>
      <c r="CR108" s="135"/>
      <c r="CS108" s="135"/>
      <c r="CT108" s="135"/>
      <c r="CU108" s="135"/>
      <c r="CV108" s="135"/>
      <c r="CW108" s="135"/>
      <c r="CX108" s="135"/>
      <c r="CY108" s="135"/>
      <c r="CZ108" s="135"/>
      <c r="DA108" s="135"/>
      <c r="DB108" s="135"/>
      <c r="DC108" s="135"/>
      <c r="DD108" s="135"/>
      <c r="DE108" s="135"/>
      <c r="DF108" s="135"/>
      <c r="DG108" s="135"/>
      <c r="DH108" s="135"/>
      <c r="DI108" s="135"/>
      <c r="DJ108" s="135"/>
      <c r="DK108" s="135"/>
      <c r="DL108" s="135"/>
      <c r="DM108" s="135"/>
      <c r="DN108" s="135"/>
      <c r="DO108" s="135"/>
      <c r="DP108" s="135"/>
      <c r="DQ108" s="135"/>
      <c r="DR108" s="135"/>
      <c r="DS108" s="135"/>
      <c r="DT108" s="135"/>
      <c r="DU108" s="135"/>
      <c r="DV108" s="135"/>
      <c r="DW108" s="135"/>
      <c r="DX108" s="135"/>
      <c r="DY108" s="135"/>
      <c r="DZ108" s="135"/>
      <c r="EA108" s="135"/>
      <c r="EB108" s="135"/>
      <c r="EC108" s="135"/>
      <c r="ED108" s="135"/>
      <c r="EE108" s="135"/>
      <c r="EF108" s="135"/>
      <c r="EG108" s="135"/>
      <c r="EH108" s="135"/>
      <c r="EI108" s="135"/>
      <c r="EJ108" s="135"/>
      <c r="EK108" s="135"/>
      <c r="EL108" s="135"/>
      <c r="EM108" s="135"/>
      <c r="EN108" s="135"/>
      <c r="EO108" s="135"/>
      <c r="EP108" s="135"/>
      <c r="EQ108" s="135"/>
      <c r="ER108" s="135"/>
      <c r="ES108" s="135"/>
      <c r="ET108" s="135"/>
      <c r="EU108" s="135"/>
      <c r="EV108" s="135"/>
      <c r="EW108" s="135"/>
      <c r="EX108" s="135"/>
      <c r="EY108" s="135"/>
      <c r="EZ108" s="135"/>
      <c r="FA108" s="135"/>
      <c r="FB108" s="135"/>
      <c r="FC108" s="135"/>
      <c r="FD108" s="135"/>
      <c r="FE108" s="135"/>
      <c r="FF108" s="135"/>
      <c r="FG108" s="135"/>
      <c r="FH108" s="135"/>
      <c r="FI108" s="135"/>
      <c r="FJ108" s="135"/>
      <c r="FK108" s="135"/>
      <c r="FL108" s="135"/>
      <c r="FM108" s="135"/>
      <c r="FN108" s="135"/>
      <c r="FO108" s="135"/>
      <c r="FP108" s="135"/>
      <c r="FQ108" s="135"/>
      <c r="FR108" s="135"/>
      <c r="FS108" s="135"/>
      <c r="FT108" s="135"/>
      <c r="FU108" s="135"/>
      <c r="FV108" s="135"/>
      <c r="FW108" s="135"/>
      <c r="FX108" s="135"/>
      <c r="FY108" s="135"/>
      <c r="FZ108" s="135"/>
      <c r="GA108" s="135"/>
      <c r="GB108" s="135"/>
      <c r="GC108" s="135"/>
      <c r="GD108" s="135"/>
      <c r="GE108" s="135"/>
      <c r="GF108" s="135"/>
      <c r="GG108" s="135"/>
      <c r="GH108" s="135"/>
      <c r="GI108" s="135"/>
      <c r="GJ108" s="135"/>
      <c r="GK108" s="135"/>
      <c r="GL108" s="135"/>
      <c r="GM108" s="135"/>
      <c r="GN108" s="135"/>
      <c r="GO108" s="135"/>
      <c r="GP108" s="135"/>
      <c r="GQ108" s="135"/>
      <c r="GR108" s="135"/>
      <c r="GS108" s="135"/>
      <c r="GT108" s="135"/>
      <c r="GU108" s="135"/>
      <c r="GV108" s="135"/>
      <c r="GW108" s="135"/>
      <c r="GX108" s="135"/>
      <c r="GY108" s="135"/>
      <c r="GZ108" s="135"/>
      <c r="HA108" s="135"/>
      <c r="HB108" s="135"/>
      <c r="HC108" s="135"/>
      <c r="HD108" s="135"/>
      <c r="HE108" s="135"/>
      <c r="HF108" s="135"/>
      <c r="HG108" s="135"/>
      <c r="HH108" s="135"/>
      <c r="HI108" s="135"/>
      <c r="HJ108" s="135"/>
      <c r="HK108" s="135"/>
      <c r="HL108" s="135"/>
      <c r="HM108" s="135"/>
      <c r="HN108" s="135"/>
      <c r="HO108" s="135"/>
      <c r="HP108" s="135"/>
      <c r="HQ108" s="135"/>
      <c r="HR108" s="135"/>
      <c r="HS108" s="135"/>
      <c r="HT108" s="135"/>
      <c r="HU108" s="135"/>
      <c r="HV108" s="135"/>
      <c r="HW108" s="135"/>
      <c r="HX108" s="135"/>
      <c r="HY108" s="135"/>
      <c r="HZ108" s="135"/>
      <c r="IA108" s="135"/>
      <c r="IB108" s="135"/>
      <c r="IC108" s="135"/>
      <c r="ID108" s="135"/>
      <c r="IE108" s="135"/>
      <c r="IF108" s="135"/>
      <c r="IG108" s="135"/>
      <c r="IH108" s="135"/>
      <c r="II108" s="135"/>
      <c r="IJ108" s="135"/>
      <c r="IK108" s="135"/>
      <c r="IL108" s="135"/>
      <c r="IM108" s="135"/>
      <c r="IN108" s="135"/>
      <c r="IO108" s="135"/>
      <c r="IP108" s="135"/>
      <c r="IQ108" s="135"/>
    </row>
    <row r="109" spans="1:251" s="132" customFormat="1" x14ac:dyDescent="0.25">
      <c r="A109" s="131" t="s">
        <v>1055</v>
      </c>
      <c r="B109" s="131" t="s">
        <v>476</v>
      </c>
      <c r="C109" s="131" t="s">
        <v>25</v>
      </c>
      <c r="D109" s="131" t="s">
        <v>1056</v>
      </c>
      <c r="E109" s="131" t="s">
        <v>563</v>
      </c>
      <c r="F109" s="132" t="s">
        <v>788</v>
      </c>
      <c r="G109" s="59" t="s">
        <v>1691</v>
      </c>
      <c r="H109" s="131" t="s">
        <v>1057</v>
      </c>
      <c r="I109" s="131" t="s">
        <v>484</v>
      </c>
      <c r="J109" s="133">
        <v>42865</v>
      </c>
      <c r="K109" s="131" t="s">
        <v>1697</v>
      </c>
      <c r="L109" s="131" t="s">
        <v>492</v>
      </c>
      <c r="M109" s="131" t="s">
        <v>547</v>
      </c>
      <c r="N109" s="131" t="s">
        <v>1058</v>
      </c>
      <c r="O109" s="131" t="s">
        <v>488</v>
      </c>
      <c r="P109" s="131" t="s">
        <v>16</v>
      </c>
      <c r="Q109" s="131" t="s">
        <v>568</v>
      </c>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135"/>
      <c r="BA109" s="135"/>
      <c r="BB109" s="135"/>
      <c r="BC109" s="135"/>
      <c r="BD109" s="135"/>
      <c r="BE109" s="135"/>
      <c r="BF109" s="135"/>
      <c r="BG109" s="135"/>
      <c r="BH109" s="135"/>
      <c r="BI109" s="135"/>
      <c r="BJ109" s="135"/>
      <c r="BK109" s="135"/>
      <c r="BL109" s="135"/>
      <c r="BM109" s="135"/>
      <c r="BN109" s="135"/>
      <c r="BO109" s="135"/>
      <c r="BP109" s="135"/>
      <c r="BQ109" s="135"/>
      <c r="BR109" s="135"/>
      <c r="BS109" s="135"/>
      <c r="BT109" s="135"/>
      <c r="BU109" s="135"/>
      <c r="BV109" s="135"/>
      <c r="BW109" s="135"/>
      <c r="BX109" s="135"/>
      <c r="BY109" s="135"/>
      <c r="BZ109" s="135"/>
      <c r="CA109" s="135"/>
      <c r="CB109" s="135"/>
      <c r="CC109" s="135"/>
      <c r="CD109" s="135"/>
      <c r="CE109" s="135"/>
      <c r="CF109" s="135"/>
      <c r="CG109" s="135"/>
      <c r="CH109" s="135"/>
      <c r="CI109" s="135"/>
      <c r="CJ109" s="135"/>
      <c r="CK109" s="135"/>
      <c r="CL109" s="135"/>
      <c r="CM109" s="135"/>
      <c r="CN109" s="135"/>
      <c r="CO109" s="135"/>
      <c r="CP109" s="135"/>
      <c r="CQ109" s="135"/>
      <c r="CR109" s="135"/>
      <c r="CS109" s="135"/>
      <c r="CT109" s="135"/>
      <c r="CU109" s="135"/>
      <c r="CV109" s="135"/>
      <c r="CW109" s="135"/>
      <c r="CX109" s="135"/>
      <c r="CY109" s="135"/>
      <c r="CZ109" s="135"/>
      <c r="DA109" s="135"/>
      <c r="DB109" s="135"/>
      <c r="DC109" s="135"/>
      <c r="DD109" s="135"/>
      <c r="DE109" s="135"/>
      <c r="DF109" s="135"/>
      <c r="DG109" s="135"/>
      <c r="DH109" s="135"/>
      <c r="DI109" s="135"/>
      <c r="DJ109" s="135"/>
      <c r="DK109" s="135"/>
      <c r="DL109" s="135"/>
      <c r="DM109" s="135"/>
      <c r="DN109" s="135"/>
      <c r="DO109" s="135"/>
      <c r="DP109" s="135"/>
      <c r="DQ109" s="135"/>
      <c r="DR109" s="135"/>
      <c r="DS109" s="135"/>
      <c r="DT109" s="135"/>
      <c r="DU109" s="135"/>
      <c r="DV109" s="135"/>
      <c r="DW109" s="135"/>
      <c r="DX109" s="135"/>
      <c r="DY109" s="135"/>
      <c r="DZ109" s="135"/>
      <c r="EA109" s="135"/>
      <c r="EB109" s="135"/>
      <c r="EC109" s="135"/>
      <c r="ED109" s="135"/>
      <c r="EE109" s="135"/>
      <c r="EF109" s="135"/>
      <c r="EG109" s="135"/>
      <c r="EH109" s="135"/>
      <c r="EI109" s="135"/>
      <c r="EJ109" s="135"/>
      <c r="EK109" s="135"/>
      <c r="EL109" s="135"/>
      <c r="EM109" s="135"/>
      <c r="EN109" s="135"/>
      <c r="EO109" s="135"/>
      <c r="EP109" s="135"/>
      <c r="EQ109" s="135"/>
      <c r="ER109" s="135"/>
      <c r="ES109" s="135"/>
      <c r="ET109" s="135"/>
      <c r="EU109" s="135"/>
      <c r="EV109" s="135"/>
      <c r="EW109" s="135"/>
      <c r="EX109" s="135"/>
      <c r="EY109" s="135"/>
      <c r="EZ109" s="135"/>
      <c r="FA109" s="135"/>
      <c r="FB109" s="135"/>
      <c r="FC109" s="135"/>
      <c r="FD109" s="135"/>
      <c r="FE109" s="135"/>
      <c r="FF109" s="135"/>
      <c r="FG109" s="135"/>
      <c r="FH109" s="135"/>
      <c r="FI109" s="135"/>
      <c r="FJ109" s="135"/>
      <c r="FK109" s="135"/>
      <c r="FL109" s="135"/>
      <c r="FM109" s="135"/>
      <c r="FN109" s="135"/>
      <c r="FO109" s="135"/>
      <c r="FP109" s="135"/>
      <c r="FQ109" s="135"/>
      <c r="FR109" s="135"/>
      <c r="FS109" s="135"/>
      <c r="FT109" s="135"/>
      <c r="FU109" s="135"/>
      <c r="FV109" s="135"/>
      <c r="FW109" s="135"/>
      <c r="FX109" s="135"/>
      <c r="FY109" s="135"/>
      <c r="FZ109" s="135"/>
      <c r="GA109" s="135"/>
      <c r="GB109" s="135"/>
      <c r="GC109" s="135"/>
      <c r="GD109" s="135"/>
      <c r="GE109" s="135"/>
      <c r="GF109" s="135"/>
      <c r="GG109" s="135"/>
      <c r="GH109" s="135"/>
      <c r="GI109" s="135"/>
      <c r="GJ109" s="135"/>
      <c r="GK109" s="135"/>
      <c r="GL109" s="135"/>
      <c r="GM109" s="135"/>
      <c r="GN109" s="135"/>
      <c r="GO109" s="135"/>
      <c r="GP109" s="135"/>
      <c r="GQ109" s="135"/>
      <c r="GR109" s="135"/>
      <c r="GS109" s="135"/>
      <c r="GT109" s="135"/>
      <c r="GU109" s="135"/>
      <c r="GV109" s="135"/>
      <c r="GW109" s="135"/>
      <c r="GX109" s="135"/>
      <c r="GY109" s="135"/>
      <c r="GZ109" s="135"/>
      <c r="HA109" s="135"/>
      <c r="HB109" s="135"/>
      <c r="HC109" s="135"/>
      <c r="HD109" s="135"/>
      <c r="HE109" s="135"/>
      <c r="HF109" s="135"/>
      <c r="HG109" s="135"/>
      <c r="HH109" s="135"/>
      <c r="HI109" s="135"/>
      <c r="HJ109" s="135"/>
      <c r="HK109" s="135"/>
      <c r="HL109" s="135"/>
      <c r="HM109" s="135"/>
      <c r="HN109" s="135"/>
      <c r="HO109" s="135"/>
      <c r="HP109" s="135"/>
      <c r="HQ109" s="135"/>
      <c r="HR109" s="135"/>
      <c r="HS109" s="135"/>
      <c r="HT109" s="135"/>
      <c r="HU109" s="135"/>
      <c r="HV109" s="135"/>
      <c r="HW109" s="135"/>
      <c r="HX109" s="135"/>
      <c r="HY109" s="135"/>
      <c r="HZ109" s="135"/>
      <c r="IA109" s="135"/>
      <c r="IB109" s="135"/>
      <c r="IC109" s="135"/>
      <c r="ID109" s="135"/>
      <c r="IE109" s="135"/>
      <c r="IF109" s="135"/>
      <c r="IG109" s="135"/>
      <c r="IH109" s="135"/>
      <c r="II109" s="135"/>
      <c r="IJ109" s="135"/>
      <c r="IK109" s="135"/>
      <c r="IL109" s="135"/>
      <c r="IM109" s="135"/>
      <c r="IN109" s="135"/>
      <c r="IO109" s="135"/>
      <c r="IP109" s="135"/>
      <c r="IQ109" s="135"/>
    </row>
    <row r="110" spans="1:251" s="132" customFormat="1" x14ac:dyDescent="0.25">
      <c r="A110" s="131" t="s">
        <v>1349</v>
      </c>
      <c r="B110" s="131" t="s">
        <v>437</v>
      </c>
      <c r="C110" s="131" t="s">
        <v>24</v>
      </c>
      <c r="D110" s="131" t="s">
        <v>461</v>
      </c>
      <c r="E110" s="131" t="s">
        <v>1350</v>
      </c>
      <c r="F110" s="132" t="s">
        <v>788</v>
      </c>
      <c r="G110" s="59" t="s">
        <v>1691</v>
      </c>
      <c r="H110" s="131" t="s">
        <v>1351</v>
      </c>
      <c r="I110" s="131" t="s">
        <v>484</v>
      </c>
      <c r="J110" s="133">
        <v>42865</v>
      </c>
      <c r="K110" s="131" t="s">
        <v>1698</v>
      </c>
      <c r="L110" s="131" t="s">
        <v>444</v>
      </c>
      <c r="M110" s="131" t="s">
        <v>452</v>
      </c>
      <c r="N110" s="131" t="s">
        <v>1352</v>
      </c>
      <c r="O110" s="131" t="s">
        <v>474</v>
      </c>
      <c r="P110" s="131" t="s">
        <v>14</v>
      </c>
      <c r="Q110" s="131" t="s">
        <v>22</v>
      </c>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5"/>
      <c r="BG110" s="135"/>
      <c r="BH110" s="135"/>
      <c r="BI110" s="135"/>
      <c r="BJ110" s="135"/>
      <c r="BK110" s="135"/>
      <c r="BL110" s="135"/>
      <c r="BM110" s="135"/>
      <c r="BN110" s="135"/>
      <c r="BO110" s="135"/>
      <c r="BP110" s="135"/>
      <c r="BQ110" s="135"/>
      <c r="BR110" s="135"/>
      <c r="BS110" s="135"/>
      <c r="BT110" s="135"/>
      <c r="BU110" s="135"/>
      <c r="BV110" s="135"/>
      <c r="BW110" s="135"/>
      <c r="BX110" s="135"/>
      <c r="BY110" s="135"/>
      <c r="BZ110" s="135"/>
      <c r="CA110" s="135"/>
      <c r="CB110" s="135"/>
      <c r="CC110" s="135"/>
      <c r="CD110" s="135"/>
      <c r="CE110" s="135"/>
      <c r="CF110" s="135"/>
      <c r="CG110" s="135"/>
      <c r="CH110" s="135"/>
      <c r="CI110" s="135"/>
      <c r="CJ110" s="135"/>
      <c r="CK110" s="135"/>
      <c r="CL110" s="135"/>
      <c r="CM110" s="135"/>
      <c r="CN110" s="135"/>
      <c r="CO110" s="135"/>
      <c r="CP110" s="135"/>
      <c r="CQ110" s="135"/>
      <c r="CR110" s="135"/>
      <c r="CS110" s="135"/>
      <c r="CT110" s="135"/>
      <c r="CU110" s="135"/>
      <c r="CV110" s="135"/>
      <c r="CW110" s="135"/>
      <c r="CX110" s="135"/>
      <c r="CY110" s="135"/>
      <c r="CZ110" s="135"/>
      <c r="DA110" s="135"/>
      <c r="DB110" s="135"/>
      <c r="DC110" s="135"/>
      <c r="DD110" s="135"/>
      <c r="DE110" s="135"/>
      <c r="DF110" s="135"/>
      <c r="DG110" s="135"/>
      <c r="DH110" s="135"/>
      <c r="DI110" s="135"/>
      <c r="DJ110" s="135"/>
      <c r="DK110" s="135"/>
      <c r="DL110" s="135"/>
      <c r="DM110" s="135"/>
      <c r="DN110" s="135"/>
      <c r="DO110" s="135"/>
      <c r="DP110" s="135"/>
      <c r="DQ110" s="135"/>
      <c r="DR110" s="135"/>
      <c r="DS110" s="135"/>
      <c r="DT110" s="135"/>
      <c r="DU110" s="135"/>
      <c r="DV110" s="135"/>
      <c r="DW110" s="135"/>
      <c r="DX110" s="135"/>
      <c r="DY110" s="135"/>
      <c r="DZ110" s="135"/>
      <c r="EA110" s="135"/>
      <c r="EB110" s="135"/>
      <c r="EC110" s="135"/>
      <c r="ED110" s="135"/>
      <c r="EE110" s="135"/>
      <c r="EF110" s="135"/>
      <c r="EG110" s="135"/>
      <c r="EH110" s="135"/>
      <c r="EI110" s="135"/>
      <c r="EJ110" s="135"/>
      <c r="EK110" s="135"/>
      <c r="EL110" s="135"/>
      <c r="EM110" s="135"/>
      <c r="EN110" s="135"/>
      <c r="EO110" s="135"/>
      <c r="EP110" s="135"/>
      <c r="EQ110" s="135"/>
      <c r="ER110" s="135"/>
      <c r="ES110" s="135"/>
      <c r="ET110" s="135"/>
      <c r="EU110" s="135"/>
      <c r="EV110" s="135"/>
      <c r="EW110" s="135"/>
      <c r="EX110" s="135"/>
      <c r="EY110" s="135"/>
      <c r="EZ110" s="135"/>
      <c r="FA110" s="135"/>
      <c r="FB110" s="135"/>
      <c r="FC110" s="135"/>
      <c r="FD110" s="135"/>
      <c r="FE110" s="135"/>
      <c r="FF110" s="135"/>
      <c r="FG110" s="135"/>
      <c r="FH110" s="135"/>
      <c r="FI110" s="135"/>
      <c r="FJ110" s="135"/>
      <c r="FK110" s="135"/>
      <c r="FL110" s="135"/>
      <c r="FM110" s="135"/>
      <c r="FN110" s="135"/>
      <c r="FO110" s="135"/>
      <c r="FP110" s="135"/>
      <c r="FQ110" s="135"/>
      <c r="FR110" s="135"/>
      <c r="FS110" s="135"/>
      <c r="FT110" s="135"/>
      <c r="FU110" s="135"/>
      <c r="FV110" s="135"/>
      <c r="FW110" s="135"/>
      <c r="FX110" s="135"/>
      <c r="FY110" s="135"/>
      <c r="FZ110" s="135"/>
      <c r="GA110" s="135"/>
      <c r="GB110" s="135"/>
      <c r="GC110" s="135"/>
      <c r="GD110" s="135"/>
      <c r="GE110" s="135"/>
      <c r="GF110" s="135"/>
      <c r="GG110" s="135"/>
      <c r="GH110" s="135"/>
      <c r="GI110" s="135"/>
      <c r="GJ110" s="135"/>
      <c r="GK110" s="135"/>
      <c r="GL110" s="135"/>
      <c r="GM110" s="135"/>
      <c r="GN110" s="135"/>
      <c r="GO110" s="135"/>
      <c r="GP110" s="135"/>
      <c r="GQ110" s="135"/>
      <c r="GR110" s="135"/>
      <c r="GS110" s="135"/>
      <c r="GT110" s="135"/>
      <c r="GU110" s="135"/>
      <c r="GV110" s="135"/>
      <c r="GW110" s="135"/>
      <c r="GX110" s="135"/>
      <c r="GY110" s="135"/>
      <c r="GZ110" s="135"/>
      <c r="HA110" s="135"/>
      <c r="HB110" s="135"/>
      <c r="HC110" s="135"/>
      <c r="HD110" s="135"/>
      <c r="HE110" s="135"/>
      <c r="HF110" s="135"/>
      <c r="HG110" s="135"/>
      <c r="HH110" s="135"/>
      <c r="HI110" s="135"/>
      <c r="HJ110" s="135"/>
      <c r="HK110" s="135"/>
      <c r="HL110" s="135"/>
      <c r="HM110" s="135"/>
      <c r="HN110" s="135"/>
      <c r="HO110" s="135"/>
      <c r="HP110" s="135"/>
      <c r="HQ110" s="135"/>
      <c r="HR110" s="135"/>
      <c r="HS110" s="135"/>
      <c r="HT110" s="135"/>
      <c r="HU110" s="135"/>
      <c r="HV110" s="135"/>
      <c r="HW110" s="135"/>
      <c r="HX110" s="135"/>
      <c r="HY110" s="135"/>
      <c r="HZ110" s="135"/>
      <c r="IA110" s="135"/>
      <c r="IB110" s="135"/>
      <c r="IC110" s="135"/>
      <c r="ID110" s="135"/>
      <c r="IE110" s="135"/>
      <c r="IF110" s="135"/>
      <c r="IG110" s="135"/>
      <c r="IH110" s="135"/>
      <c r="II110" s="135"/>
      <c r="IJ110" s="135"/>
      <c r="IK110" s="135"/>
      <c r="IL110" s="135"/>
      <c r="IM110" s="135"/>
      <c r="IN110" s="135"/>
      <c r="IO110" s="135"/>
      <c r="IP110" s="135"/>
      <c r="IQ110" s="135"/>
    </row>
    <row r="111" spans="1:251" s="132" customFormat="1" x14ac:dyDescent="0.25">
      <c r="A111" s="131" t="s">
        <v>1059</v>
      </c>
      <c r="B111" s="131" t="s">
        <v>476</v>
      </c>
      <c r="C111" s="131" t="s">
        <v>24</v>
      </c>
      <c r="D111" s="131" t="s">
        <v>764</v>
      </c>
      <c r="E111" s="131" t="s">
        <v>764</v>
      </c>
      <c r="F111" s="132" t="s">
        <v>932</v>
      </c>
      <c r="G111" s="59" t="s">
        <v>1691</v>
      </c>
      <c r="H111" s="131" t="s">
        <v>1060</v>
      </c>
      <c r="I111" s="131" t="s">
        <v>484</v>
      </c>
      <c r="J111" s="133">
        <v>42865</v>
      </c>
      <c r="K111" s="131" t="s">
        <v>1697</v>
      </c>
      <c r="L111" s="131" t="s">
        <v>492</v>
      </c>
      <c r="M111" s="131" t="s">
        <v>725</v>
      </c>
      <c r="N111" s="131" t="s">
        <v>1061</v>
      </c>
      <c r="O111" s="131" t="s">
        <v>507</v>
      </c>
      <c r="P111" s="131" t="s">
        <v>536</v>
      </c>
      <c r="Q111" s="131" t="s">
        <v>727</v>
      </c>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5"/>
      <c r="BG111" s="135"/>
      <c r="BH111" s="135"/>
      <c r="BI111" s="135"/>
      <c r="BJ111" s="135"/>
      <c r="BK111" s="135"/>
      <c r="BL111" s="135"/>
      <c r="BM111" s="135"/>
      <c r="BN111" s="135"/>
      <c r="BO111" s="135"/>
      <c r="BP111" s="135"/>
      <c r="BQ111" s="135"/>
      <c r="BR111" s="135"/>
      <c r="BS111" s="135"/>
      <c r="BT111" s="135"/>
      <c r="BU111" s="135"/>
      <c r="BV111" s="135"/>
      <c r="BW111" s="135"/>
      <c r="BX111" s="135"/>
      <c r="BY111" s="135"/>
      <c r="BZ111" s="135"/>
      <c r="CA111" s="135"/>
      <c r="CB111" s="135"/>
      <c r="CC111" s="135"/>
      <c r="CD111" s="135"/>
      <c r="CE111" s="135"/>
      <c r="CF111" s="135"/>
      <c r="CG111" s="135"/>
      <c r="CH111" s="135"/>
      <c r="CI111" s="135"/>
      <c r="CJ111" s="135"/>
      <c r="CK111" s="135"/>
      <c r="CL111" s="135"/>
      <c r="CM111" s="135"/>
      <c r="CN111" s="135"/>
      <c r="CO111" s="135"/>
      <c r="CP111" s="135"/>
      <c r="CQ111" s="135"/>
      <c r="CR111" s="135"/>
      <c r="CS111" s="135"/>
      <c r="CT111" s="135"/>
      <c r="CU111" s="135"/>
      <c r="CV111" s="135"/>
      <c r="CW111" s="135"/>
      <c r="CX111" s="135"/>
      <c r="CY111" s="135"/>
      <c r="CZ111" s="135"/>
      <c r="DA111" s="135"/>
      <c r="DB111" s="135"/>
      <c r="DC111" s="135"/>
      <c r="DD111" s="135"/>
      <c r="DE111" s="135"/>
      <c r="DF111" s="135"/>
      <c r="DG111" s="135"/>
      <c r="DH111" s="135"/>
      <c r="DI111" s="135"/>
      <c r="DJ111" s="135"/>
      <c r="DK111" s="135"/>
      <c r="DL111" s="135"/>
      <c r="DM111" s="135"/>
      <c r="DN111" s="135"/>
      <c r="DO111" s="135"/>
      <c r="DP111" s="135"/>
      <c r="DQ111" s="135"/>
      <c r="DR111" s="135"/>
      <c r="DS111" s="135"/>
      <c r="DT111" s="135"/>
      <c r="DU111" s="135"/>
      <c r="DV111" s="135"/>
      <c r="DW111" s="135"/>
      <c r="DX111" s="135"/>
      <c r="DY111" s="135"/>
      <c r="DZ111" s="135"/>
      <c r="EA111" s="135"/>
      <c r="EB111" s="135"/>
      <c r="EC111" s="135"/>
      <c r="ED111" s="135"/>
      <c r="EE111" s="135"/>
      <c r="EF111" s="135"/>
      <c r="EG111" s="135"/>
      <c r="EH111" s="135"/>
      <c r="EI111" s="135"/>
      <c r="EJ111" s="135"/>
      <c r="EK111" s="135"/>
      <c r="EL111" s="135"/>
      <c r="EM111" s="135"/>
      <c r="EN111" s="135"/>
      <c r="EO111" s="135"/>
      <c r="EP111" s="135"/>
      <c r="EQ111" s="135"/>
      <c r="ER111" s="135"/>
      <c r="ES111" s="135"/>
      <c r="ET111" s="135"/>
      <c r="EU111" s="135"/>
      <c r="EV111" s="135"/>
      <c r="EW111" s="135"/>
      <c r="EX111" s="135"/>
      <c r="EY111" s="135"/>
      <c r="EZ111" s="135"/>
      <c r="FA111" s="135"/>
      <c r="FB111" s="135"/>
      <c r="FC111" s="135"/>
      <c r="FD111" s="135"/>
      <c r="FE111" s="135"/>
      <c r="FF111" s="135"/>
      <c r="FG111" s="135"/>
      <c r="FH111" s="135"/>
      <c r="FI111" s="135"/>
      <c r="FJ111" s="135"/>
      <c r="FK111" s="135"/>
      <c r="FL111" s="135"/>
      <c r="FM111" s="135"/>
      <c r="FN111" s="135"/>
      <c r="FO111" s="135"/>
      <c r="FP111" s="135"/>
      <c r="FQ111" s="135"/>
      <c r="FR111" s="135"/>
      <c r="FS111" s="135"/>
      <c r="FT111" s="135"/>
      <c r="FU111" s="135"/>
      <c r="FV111" s="135"/>
      <c r="FW111" s="135"/>
      <c r="FX111" s="135"/>
      <c r="FY111" s="135"/>
      <c r="FZ111" s="135"/>
      <c r="GA111" s="135"/>
      <c r="GB111" s="135"/>
      <c r="GC111" s="135"/>
      <c r="GD111" s="135"/>
      <c r="GE111" s="135"/>
      <c r="GF111" s="135"/>
      <c r="GG111" s="135"/>
      <c r="GH111" s="135"/>
      <c r="GI111" s="135"/>
      <c r="GJ111" s="135"/>
      <c r="GK111" s="135"/>
      <c r="GL111" s="135"/>
      <c r="GM111" s="135"/>
      <c r="GN111" s="135"/>
      <c r="GO111" s="135"/>
      <c r="GP111" s="135"/>
      <c r="GQ111" s="135"/>
      <c r="GR111" s="135"/>
      <c r="GS111" s="135"/>
      <c r="GT111" s="135"/>
      <c r="GU111" s="135"/>
      <c r="GV111" s="135"/>
      <c r="GW111" s="135"/>
      <c r="GX111" s="135"/>
      <c r="GY111" s="135"/>
      <c r="GZ111" s="135"/>
      <c r="HA111" s="135"/>
      <c r="HB111" s="135"/>
      <c r="HC111" s="135"/>
      <c r="HD111" s="135"/>
      <c r="HE111" s="135"/>
      <c r="HF111" s="135"/>
      <c r="HG111" s="135"/>
      <c r="HH111" s="135"/>
      <c r="HI111" s="135"/>
      <c r="HJ111" s="135"/>
      <c r="HK111" s="135"/>
      <c r="HL111" s="135"/>
      <c r="HM111" s="135"/>
      <c r="HN111" s="135"/>
      <c r="HO111" s="135"/>
      <c r="HP111" s="135"/>
      <c r="HQ111" s="135"/>
      <c r="HR111" s="135"/>
      <c r="HS111" s="135"/>
      <c r="HT111" s="135"/>
      <c r="HU111" s="135"/>
      <c r="HV111" s="135"/>
      <c r="HW111" s="135"/>
      <c r="HX111" s="135"/>
      <c r="HY111" s="135"/>
      <c r="HZ111" s="135"/>
      <c r="IA111" s="135"/>
      <c r="IB111" s="135"/>
      <c r="IC111" s="135"/>
      <c r="ID111" s="135"/>
      <c r="IE111" s="135"/>
      <c r="IF111" s="135"/>
      <c r="IG111" s="135"/>
      <c r="IH111" s="135"/>
      <c r="II111" s="135"/>
      <c r="IJ111" s="135"/>
      <c r="IK111" s="135"/>
      <c r="IL111" s="135"/>
      <c r="IM111" s="135"/>
      <c r="IN111" s="135"/>
      <c r="IO111" s="135"/>
      <c r="IP111" s="135"/>
      <c r="IQ111" s="135"/>
    </row>
    <row r="112" spans="1:251" x14ac:dyDescent="0.25">
      <c r="A112" s="131" t="s">
        <v>800</v>
      </c>
      <c r="B112" s="131" t="s">
        <v>437</v>
      </c>
      <c r="C112" s="131" t="s">
        <v>24</v>
      </c>
      <c r="D112" s="131" t="s">
        <v>735</v>
      </c>
      <c r="E112" s="131" t="s">
        <v>735</v>
      </c>
      <c r="F112" s="132" t="s">
        <v>439</v>
      </c>
      <c r="G112" s="59" t="s">
        <v>440</v>
      </c>
      <c r="H112" s="131" t="s">
        <v>801</v>
      </c>
      <c r="I112" s="131" t="s">
        <v>484</v>
      </c>
      <c r="J112" s="133">
        <v>42865</v>
      </c>
      <c r="K112" s="131" t="s">
        <v>1697</v>
      </c>
      <c r="L112" s="131" t="s">
        <v>492</v>
      </c>
      <c r="M112" s="131" t="s">
        <v>493</v>
      </c>
      <c r="N112" s="131" t="s">
        <v>802</v>
      </c>
      <c r="O112" s="131" t="s">
        <v>567</v>
      </c>
      <c r="P112" s="131" t="s">
        <v>536</v>
      </c>
      <c r="Q112" s="131" t="s">
        <v>537</v>
      </c>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5"/>
      <c r="AU112" s="135"/>
      <c r="AV112" s="135"/>
      <c r="AW112" s="135"/>
      <c r="AX112" s="135"/>
      <c r="AY112" s="135"/>
      <c r="AZ112" s="135"/>
      <c r="BA112" s="135"/>
      <c r="BB112" s="135"/>
      <c r="BC112" s="135"/>
      <c r="BD112" s="135"/>
      <c r="BE112" s="135"/>
      <c r="BF112" s="135"/>
      <c r="BG112" s="135"/>
      <c r="BH112" s="135"/>
      <c r="BI112" s="135"/>
      <c r="BJ112" s="135"/>
      <c r="BK112" s="135"/>
      <c r="BL112" s="135"/>
      <c r="BM112" s="135"/>
      <c r="BN112" s="135"/>
      <c r="BO112" s="135"/>
      <c r="BP112" s="135"/>
      <c r="BQ112" s="135"/>
      <c r="BR112" s="135"/>
      <c r="BS112" s="135"/>
      <c r="BT112" s="135"/>
      <c r="BU112" s="135"/>
      <c r="BV112" s="135"/>
      <c r="BW112" s="135"/>
      <c r="BX112" s="135"/>
      <c r="BY112" s="135"/>
      <c r="BZ112" s="135"/>
      <c r="CA112" s="135"/>
      <c r="CB112" s="135"/>
      <c r="CC112" s="135"/>
      <c r="CD112" s="135"/>
      <c r="CE112" s="135"/>
      <c r="CF112" s="135"/>
      <c r="CG112" s="135"/>
      <c r="CH112" s="135"/>
      <c r="CI112" s="135"/>
      <c r="CJ112" s="135"/>
      <c r="CK112" s="135"/>
      <c r="CL112" s="135"/>
      <c r="CM112" s="135"/>
      <c r="CN112" s="135"/>
      <c r="CO112" s="135"/>
      <c r="CP112" s="135"/>
      <c r="CQ112" s="135"/>
      <c r="CR112" s="135"/>
      <c r="CS112" s="135"/>
      <c r="CT112" s="135"/>
      <c r="CU112" s="135"/>
      <c r="CV112" s="135"/>
      <c r="CW112" s="135"/>
      <c r="CX112" s="135"/>
      <c r="CY112" s="135"/>
      <c r="CZ112" s="135"/>
      <c r="DA112" s="135"/>
      <c r="DB112" s="135"/>
      <c r="DC112" s="135"/>
      <c r="DD112" s="135"/>
      <c r="DE112" s="135"/>
      <c r="DF112" s="135"/>
      <c r="DG112" s="135"/>
      <c r="DH112" s="135"/>
      <c r="DI112" s="135"/>
      <c r="DJ112" s="135"/>
      <c r="DK112" s="135"/>
      <c r="DL112" s="135"/>
      <c r="DM112" s="135"/>
      <c r="DN112" s="135"/>
      <c r="DO112" s="135"/>
      <c r="DP112" s="135"/>
      <c r="DQ112" s="135"/>
      <c r="DR112" s="135"/>
      <c r="DS112" s="135"/>
      <c r="DT112" s="135"/>
      <c r="DU112" s="135"/>
      <c r="DV112" s="135"/>
      <c r="DW112" s="135"/>
      <c r="DX112" s="135"/>
      <c r="DY112" s="135"/>
      <c r="DZ112" s="135"/>
      <c r="EA112" s="135"/>
      <c r="EB112" s="135"/>
      <c r="EC112" s="135"/>
      <c r="ED112" s="135"/>
      <c r="EE112" s="135"/>
      <c r="EF112" s="135"/>
      <c r="EG112" s="135"/>
      <c r="EH112" s="135"/>
      <c r="EI112" s="135"/>
      <c r="EJ112" s="135"/>
      <c r="EK112" s="135"/>
      <c r="EL112" s="135"/>
      <c r="EM112" s="135"/>
      <c r="EN112" s="135"/>
      <c r="EO112" s="135"/>
      <c r="EP112" s="135"/>
      <c r="EQ112" s="135"/>
      <c r="ER112" s="135"/>
      <c r="ES112" s="135"/>
      <c r="ET112" s="135"/>
      <c r="EU112" s="135"/>
      <c r="EV112" s="135"/>
      <c r="EW112" s="135"/>
      <c r="EX112" s="135"/>
      <c r="EY112" s="135"/>
      <c r="EZ112" s="135"/>
      <c r="FA112" s="135"/>
      <c r="FB112" s="135"/>
      <c r="FC112" s="135"/>
      <c r="FD112" s="135"/>
      <c r="FE112" s="135"/>
      <c r="FF112" s="135"/>
      <c r="FG112" s="135"/>
      <c r="FH112" s="135"/>
      <c r="FI112" s="135"/>
      <c r="FJ112" s="135"/>
      <c r="FK112" s="135"/>
      <c r="FL112" s="135"/>
      <c r="FM112" s="135"/>
      <c r="FN112" s="135"/>
      <c r="FO112" s="135"/>
      <c r="FP112" s="135"/>
      <c r="FQ112" s="135"/>
      <c r="FR112" s="135"/>
      <c r="FS112" s="135"/>
      <c r="FT112" s="135"/>
      <c r="FU112" s="135"/>
      <c r="FV112" s="135"/>
      <c r="FW112" s="135"/>
      <c r="FX112" s="135"/>
      <c r="FY112" s="135"/>
      <c r="FZ112" s="135"/>
      <c r="GA112" s="135"/>
      <c r="GB112" s="135"/>
      <c r="GC112" s="135"/>
      <c r="GD112" s="135"/>
      <c r="GE112" s="135"/>
      <c r="GF112" s="135"/>
      <c r="GG112" s="135"/>
      <c r="GH112" s="135"/>
      <c r="GI112" s="135"/>
      <c r="GJ112" s="135"/>
      <c r="GK112" s="135"/>
      <c r="GL112" s="135"/>
      <c r="GM112" s="135"/>
      <c r="GN112" s="135"/>
      <c r="GO112" s="135"/>
      <c r="GP112" s="135"/>
      <c r="GQ112" s="135"/>
      <c r="GR112" s="135"/>
      <c r="GS112" s="135"/>
      <c r="GT112" s="135"/>
      <c r="GU112" s="135"/>
      <c r="GV112" s="135"/>
      <c r="GW112" s="135"/>
      <c r="GX112" s="135"/>
      <c r="GY112" s="135"/>
      <c r="GZ112" s="135"/>
      <c r="HA112" s="135"/>
      <c r="HB112" s="135"/>
      <c r="HC112" s="135"/>
      <c r="HD112" s="135"/>
      <c r="HE112" s="135"/>
      <c r="HF112" s="135"/>
      <c r="HG112" s="135"/>
      <c r="HH112" s="135"/>
      <c r="HI112" s="135"/>
      <c r="HJ112" s="135"/>
      <c r="HK112" s="135"/>
      <c r="HL112" s="135"/>
      <c r="HM112" s="135"/>
      <c r="HN112" s="135"/>
      <c r="HO112" s="135"/>
      <c r="HP112" s="135"/>
      <c r="HQ112" s="135"/>
      <c r="HR112" s="135"/>
      <c r="HS112" s="135"/>
      <c r="HT112" s="135"/>
      <c r="HU112" s="135"/>
      <c r="HV112" s="135"/>
      <c r="HW112" s="135"/>
      <c r="HX112" s="135"/>
      <c r="HY112" s="135"/>
      <c r="HZ112" s="135"/>
      <c r="IA112" s="135"/>
      <c r="IB112" s="135"/>
      <c r="IC112" s="135"/>
      <c r="ID112" s="135"/>
      <c r="IE112" s="135"/>
      <c r="IF112" s="135"/>
      <c r="IG112" s="135"/>
      <c r="IH112" s="135"/>
      <c r="II112" s="135"/>
      <c r="IJ112" s="135"/>
      <c r="IK112" s="135"/>
      <c r="IL112" s="135"/>
      <c r="IM112" s="135"/>
      <c r="IN112" s="135"/>
      <c r="IO112" s="135"/>
      <c r="IP112" s="135"/>
      <c r="IQ112" s="135"/>
    </row>
    <row r="113" spans="1:251" s="132" customFormat="1" x14ac:dyDescent="0.25">
      <c r="A113" s="131" t="s">
        <v>803</v>
      </c>
      <c r="B113" s="131" t="s">
        <v>476</v>
      </c>
      <c r="C113" s="131" t="s">
        <v>24</v>
      </c>
      <c r="D113" s="131" t="s">
        <v>563</v>
      </c>
      <c r="E113" s="131" t="s">
        <v>563</v>
      </c>
      <c r="F113" s="132" t="s">
        <v>439</v>
      </c>
      <c r="G113" s="59" t="s">
        <v>440</v>
      </c>
      <c r="H113" s="131" t="s">
        <v>804</v>
      </c>
      <c r="I113" s="131" t="s">
        <v>484</v>
      </c>
      <c r="J113" s="133">
        <v>42865</v>
      </c>
      <c r="K113" s="131" t="s">
        <v>1697</v>
      </c>
      <c r="L113" s="131" t="s">
        <v>492</v>
      </c>
      <c r="M113" s="131" t="s">
        <v>731</v>
      </c>
      <c r="N113" s="131" t="s">
        <v>805</v>
      </c>
      <c r="O113" s="131" t="s">
        <v>599</v>
      </c>
      <c r="P113" s="131" t="s">
        <v>17</v>
      </c>
      <c r="Q113" s="131" t="s">
        <v>806</v>
      </c>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35"/>
      <c r="AX113" s="135"/>
      <c r="AY113" s="135"/>
      <c r="AZ113" s="135"/>
      <c r="BA113" s="135"/>
      <c r="BB113" s="135"/>
      <c r="BC113" s="135"/>
      <c r="BD113" s="135"/>
      <c r="BE113" s="135"/>
      <c r="BF113" s="135"/>
      <c r="BG113" s="135"/>
      <c r="BH113" s="135"/>
      <c r="BI113" s="135"/>
      <c r="BJ113" s="135"/>
      <c r="BK113" s="135"/>
      <c r="BL113" s="135"/>
      <c r="BM113" s="135"/>
      <c r="BN113" s="135"/>
      <c r="BO113" s="135"/>
      <c r="BP113" s="135"/>
      <c r="BQ113" s="135"/>
      <c r="BR113" s="135"/>
      <c r="BS113" s="135"/>
      <c r="BT113" s="135"/>
      <c r="BU113" s="135"/>
      <c r="BV113" s="135"/>
      <c r="BW113" s="135"/>
      <c r="BX113" s="135"/>
      <c r="BY113" s="135"/>
      <c r="BZ113" s="135"/>
      <c r="CA113" s="135"/>
      <c r="CB113" s="135"/>
      <c r="CC113" s="135"/>
      <c r="CD113" s="135"/>
      <c r="CE113" s="135"/>
      <c r="CF113" s="135"/>
      <c r="CG113" s="135"/>
      <c r="CH113" s="135"/>
      <c r="CI113" s="135"/>
      <c r="CJ113" s="135"/>
      <c r="CK113" s="135"/>
      <c r="CL113" s="135"/>
      <c r="CM113" s="135"/>
      <c r="CN113" s="135"/>
      <c r="CO113" s="135"/>
      <c r="CP113" s="135"/>
      <c r="CQ113" s="135"/>
      <c r="CR113" s="135"/>
      <c r="CS113" s="135"/>
      <c r="CT113" s="135"/>
      <c r="CU113" s="135"/>
      <c r="CV113" s="135"/>
      <c r="CW113" s="135"/>
      <c r="CX113" s="135"/>
      <c r="CY113" s="135"/>
      <c r="CZ113" s="135"/>
      <c r="DA113" s="135"/>
      <c r="DB113" s="135"/>
      <c r="DC113" s="135"/>
      <c r="DD113" s="135"/>
      <c r="DE113" s="135"/>
      <c r="DF113" s="135"/>
      <c r="DG113" s="135"/>
      <c r="DH113" s="135"/>
      <c r="DI113" s="135"/>
      <c r="DJ113" s="135"/>
      <c r="DK113" s="135"/>
      <c r="DL113" s="135"/>
      <c r="DM113" s="135"/>
      <c r="DN113" s="135"/>
      <c r="DO113" s="135"/>
      <c r="DP113" s="135"/>
      <c r="DQ113" s="135"/>
      <c r="DR113" s="135"/>
      <c r="DS113" s="135"/>
      <c r="DT113" s="135"/>
      <c r="DU113" s="135"/>
      <c r="DV113" s="135"/>
      <c r="DW113" s="135"/>
      <c r="DX113" s="135"/>
      <c r="DY113" s="135"/>
      <c r="DZ113" s="135"/>
      <c r="EA113" s="135"/>
      <c r="EB113" s="135"/>
      <c r="EC113" s="135"/>
      <c r="ED113" s="135"/>
      <c r="EE113" s="135"/>
      <c r="EF113" s="135"/>
      <c r="EG113" s="135"/>
      <c r="EH113" s="135"/>
      <c r="EI113" s="135"/>
      <c r="EJ113" s="135"/>
      <c r="EK113" s="135"/>
      <c r="EL113" s="135"/>
      <c r="EM113" s="135"/>
      <c r="EN113" s="135"/>
      <c r="EO113" s="135"/>
      <c r="EP113" s="135"/>
      <c r="EQ113" s="135"/>
      <c r="ER113" s="135"/>
      <c r="ES113" s="135"/>
      <c r="ET113" s="135"/>
      <c r="EU113" s="135"/>
      <c r="EV113" s="135"/>
      <c r="EW113" s="135"/>
      <c r="EX113" s="135"/>
      <c r="EY113" s="135"/>
      <c r="EZ113" s="135"/>
      <c r="FA113" s="135"/>
      <c r="FB113" s="135"/>
      <c r="FC113" s="135"/>
      <c r="FD113" s="135"/>
      <c r="FE113" s="135"/>
      <c r="FF113" s="135"/>
      <c r="FG113" s="135"/>
      <c r="FH113" s="135"/>
      <c r="FI113" s="135"/>
      <c r="FJ113" s="135"/>
      <c r="FK113" s="135"/>
      <c r="FL113" s="135"/>
      <c r="FM113" s="135"/>
      <c r="FN113" s="135"/>
      <c r="FO113" s="135"/>
      <c r="FP113" s="135"/>
      <c r="FQ113" s="135"/>
      <c r="FR113" s="135"/>
      <c r="FS113" s="135"/>
      <c r="FT113" s="135"/>
      <c r="FU113" s="135"/>
      <c r="FV113" s="135"/>
      <c r="FW113" s="135"/>
      <c r="FX113" s="135"/>
      <c r="FY113" s="135"/>
      <c r="FZ113" s="135"/>
      <c r="GA113" s="135"/>
      <c r="GB113" s="135"/>
      <c r="GC113" s="135"/>
      <c r="GD113" s="135"/>
      <c r="GE113" s="135"/>
      <c r="GF113" s="135"/>
      <c r="GG113" s="135"/>
      <c r="GH113" s="135"/>
      <c r="GI113" s="135"/>
      <c r="GJ113" s="135"/>
      <c r="GK113" s="135"/>
      <c r="GL113" s="135"/>
      <c r="GM113" s="135"/>
      <c r="GN113" s="135"/>
      <c r="GO113" s="135"/>
      <c r="GP113" s="135"/>
      <c r="GQ113" s="135"/>
      <c r="GR113" s="135"/>
      <c r="GS113" s="135"/>
      <c r="GT113" s="135"/>
      <c r="GU113" s="135"/>
      <c r="GV113" s="135"/>
      <c r="GW113" s="135"/>
      <c r="GX113" s="135"/>
      <c r="GY113" s="135"/>
      <c r="GZ113" s="135"/>
      <c r="HA113" s="135"/>
      <c r="HB113" s="135"/>
      <c r="HC113" s="135"/>
      <c r="HD113" s="135"/>
      <c r="HE113" s="135"/>
      <c r="HF113" s="135"/>
      <c r="HG113" s="135"/>
      <c r="HH113" s="135"/>
      <c r="HI113" s="135"/>
      <c r="HJ113" s="135"/>
      <c r="HK113" s="135"/>
      <c r="HL113" s="135"/>
      <c r="HM113" s="135"/>
      <c r="HN113" s="135"/>
      <c r="HO113" s="135"/>
      <c r="HP113" s="135"/>
      <c r="HQ113" s="135"/>
      <c r="HR113" s="135"/>
      <c r="HS113" s="135"/>
      <c r="HT113" s="135"/>
      <c r="HU113" s="135"/>
      <c r="HV113" s="135"/>
      <c r="HW113" s="135"/>
      <c r="HX113" s="135"/>
      <c r="HY113" s="135"/>
      <c r="HZ113" s="135"/>
      <c r="IA113" s="135"/>
      <c r="IB113" s="135"/>
      <c r="IC113" s="135"/>
      <c r="ID113" s="135"/>
      <c r="IE113" s="135"/>
      <c r="IF113" s="135"/>
      <c r="IG113" s="135"/>
      <c r="IH113" s="135"/>
      <c r="II113" s="135"/>
      <c r="IJ113" s="135"/>
      <c r="IK113" s="135"/>
      <c r="IL113" s="135"/>
      <c r="IM113" s="135"/>
      <c r="IN113" s="135"/>
      <c r="IO113" s="135"/>
      <c r="IP113" s="135"/>
      <c r="IQ113" s="135"/>
    </row>
    <row r="114" spans="1:251" s="132" customFormat="1" x14ac:dyDescent="0.25">
      <c r="A114" s="131" t="s">
        <v>807</v>
      </c>
      <c r="B114" s="131" t="s">
        <v>437</v>
      </c>
      <c r="C114" s="131" t="s">
        <v>24</v>
      </c>
      <c r="D114" s="131" t="s">
        <v>723</v>
      </c>
      <c r="E114" s="131" t="s">
        <v>808</v>
      </c>
      <c r="F114" s="132" t="s">
        <v>439</v>
      </c>
      <c r="G114" s="59" t="s">
        <v>440</v>
      </c>
      <c r="H114" s="131" t="s">
        <v>809</v>
      </c>
      <c r="I114" s="131" t="s">
        <v>484</v>
      </c>
      <c r="J114" s="133">
        <v>42865</v>
      </c>
      <c r="K114" s="131" t="s">
        <v>1697</v>
      </c>
      <c r="L114" s="131" t="s">
        <v>492</v>
      </c>
      <c r="M114" s="131" t="s">
        <v>493</v>
      </c>
      <c r="N114" s="131" t="s">
        <v>810</v>
      </c>
      <c r="O114" s="131" t="s">
        <v>567</v>
      </c>
      <c r="P114" s="131" t="s">
        <v>536</v>
      </c>
      <c r="Q114" s="131" t="s">
        <v>785</v>
      </c>
      <c r="R114" s="131"/>
      <c r="S114" s="131"/>
      <c r="T114" s="131"/>
      <c r="U114" s="131"/>
      <c r="X114" s="131"/>
      <c r="Y114" s="131"/>
      <c r="Z114" s="131"/>
      <c r="AA114" s="131"/>
      <c r="AB114" s="131"/>
      <c r="AC114" s="131"/>
    </row>
    <row r="115" spans="1:251" s="132" customFormat="1" x14ac:dyDescent="0.25">
      <c r="A115" s="131" t="s">
        <v>1062</v>
      </c>
      <c r="B115" s="131" t="s">
        <v>437</v>
      </c>
      <c r="C115" s="131" t="s">
        <v>24</v>
      </c>
      <c r="D115" s="131" t="s">
        <v>1063</v>
      </c>
      <c r="E115" s="131" t="s">
        <v>1063</v>
      </c>
      <c r="F115" s="132" t="s">
        <v>918</v>
      </c>
      <c r="G115" s="59" t="s">
        <v>1691</v>
      </c>
      <c r="H115" s="131" t="s">
        <v>1064</v>
      </c>
      <c r="I115" s="131" t="s">
        <v>484</v>
      </c>
      <c r="J115" s="133">
        <v>42865</v>
      </c>
      <c r="K115" s="131" t="s">
        <v>1697</v>
      </c>
      <c r="L115" s="131" t="s">
        <v>492</v>
      </c>
      <c r="M115" s="131" t="s">
        <v>493</v>
      </c>
      <c r="N115" s="131" t="s">
        <v>1065</v>
      </c>
      <c r="O115" s="131" t="s">
        <v>454</v>
      </c>
      <c r="P115" s="131" t="s">
        <v>15</v>
      </c>
      <c r="Q115" s="131" t="s">
        <v>18</v>
      </c>
      <c r="R115" s="138"/>
      <c r="S115" s="138"/>
      <c r="T115" s="138"/>
      <c r="U115" s="138"/>
      <c r="V115" s="135"/>
      <c r="W115" s="135"/>
      <c r="X115" s="138"/>
      <c r="Y115" s="135"/>
      <c r="Z115" s="138"/>
      <c r="AA115" s="138"/>
      <c r="AB115" s="138"/>
      <c r="AC115" s="138"/>
    </row>
    <row r="116" spans="1:251" s="132" customFormat="1" x14ac:dyDescent="0.25">
      <c r="A116" s="131" t="s">
        <v>1066</v>
      </c>
      <c r="B116" s="131" t="s">
        <v>476</v>
      </c>
      <c r="C116" s="131" t="s">
        <v>25</v>
      </c>
      <c r="D116" s="131" t="s">
        <v>1067</v>
      </c>
      <c r="E116" s="131" t="s">
        <v>1067</v>
      </c>
      <c r="F116" s="132" t="s">
        <v>932</v>
      </c>
      <c r="G116" s="59" t="s">
        <v>1691</v>
      </c>
      <c r="H116" s="131" t="s">
        <v>1068</v>
      </c>
      <c r="I116" s="131" t="s">
        <v>484</v>
      </c>
      <c r="J116" s="133">
        <v>42865</v>
      </c>
      <c r="K116" s="131" t="s">
        <v>1697</v>
      </c>
      <c r="L116" s="131" t="s">
        <v>492</v>
      </c>
      <c r="M116" s="131" t="s">
        <v>493</v>
      </c>
      <c r="N116" s="131" t="s">
        <v>1069</v>
      </c>
      <c r="O116" s="131" t="s">
        <v>474</v>
      </c>
      <c r="P116" s="131" t="s">
        <v>14</v>
      </c>
      <c r="Q116" s="131" t="s">
        <v>18</v>
      </c>
      <c r="R116" s="131"/>
      <c r="S116" s="131"/>
      <c r="T116" s="131"/>
      <c r="X116" s="131"/>
      <c r="Y116" s="131"/>
      <c r="Z116" s="131"/>
      <c r="AA116" s="131"/>
      <c r="AB116" s="131"/>
      <c r="AC116" s="131"/>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5"/>
      <c r="BG116" s="135"/>
      <c r="BH116" s="135"/>
      <c r="BI116" s="135"/>
      <c r="BJ116" s="135"/>
      <c r="BK116" s="135"/>
      <c r="BL116" s="135"/>
      <c r="BM116" s="135"/>
      <c r="BN116" s="135"/>
      <c r="BO116" s="135"/>
      <c r="BP116" s="135"/>
      <c r="BQ116" s="135"/>
      <c r="BR116" s="135"/>
      <c r="BS116" s="135"/>
      <c r="BT116" s="135"/>
      <c r="BU116" s="135"/>
      <c r="BV116" s="135"/>
      <c r="BW116" s="135"/>
      <c r="BX116" s="135"/>
      <c r="BY116" s="135"/>
      <c r="BZ116" s="135"/>
      <c r="CA116" s="135"/>
      <c r="CB116" s="135"/>
      <c r="CC116" s="135"/>
      <c r="CD116" s="135"/>
      <c r="CE116" s="135"/>
      <c r="CF116" s="135"/>
      <c r="CG116" s="135"/>
      <c r="CH116" s="135"/>
      <c r="CI116" s="135"/>
      <c r="CJ116" s="135"/>
      <c r="CK116" s="135"/>
      <c r="CL116" s="135"/>
      <c r="CM116" s="135"/>
      <c r="CN116" s="135"/>
      <c r="CO116" s="135"/>
      <c r="CP116" s="135"/>
      <c r="CQ116" s="135"/>
      <c r="CR116" s="135"/>
      <c r="CS116" s="135"/>
      <c r="CT116" s="135"/>
      <c r="CU116" s="135"/>
      <c r="CV116" s="135"/>
      <c r="CW116" s="135"/>
      <c r="CX116" s="135"/>
      <c r="CY116" s="135"/>
      <c r="CZ116" s="135"/>
      <c r="DA116" s="135"/>
      <c r="DB116" s="135"/>
      <c r="DC116" s="135"/>
      <c r="DD116" s="135"/>
      <c r="DE116" s="135"/>
      <c r="DF116" s="135"/>
      <c r="DG116" s="135"/>
      <c r="DH116" s="135"/>
      <c r="DI116" s="135"/>
      <c r="DJ116" s="135"/>
      <c r="DK116" s="135"/>
      <c r="DL116" s="135"/>
      <c r="DM116" s="135"/>
      <c r="DN116" s="135"/>
      <c r="DO116" s="135"/>
      <c r="DP116" s="135"/>
      <c r="DQ116" s="135"/>
      <c r="DR116" s="135"/>
      <c r="DS116" s="135"/>
      <c r="DT116" s="135"/>
      <c r="DU116" s="135"/>
      <c r="DV116" s="135"/>
      <c r="DW116" s="135"/>
      <c r="DX116" s="135"/>
      <c r="DY116" s="135"/>
      <c r="DZ116" s="135"/>
      <c r="EA116" s="135"/>
      <c r="EB116" s="135"/>
      <c r="EC116" s="135"/>
      <c r="ED116" s="135"/>
      <c r="EE116" s="135"/>
      <c r="EF116" s="135"/>
      <c r="EG116" s="135"/>
      <c r="EH116" s="135"/>
      <c r="EI116" s="135"/>
      <c r="EJ116" s="135"/>
      <c r="EK116" s="135"/>
      <c r="EL116" s="135"/>
      <c r="EM116" s="135"/>
      <c r="EN116" s="135"/>
      <c r="EO116" s="135"/>
      <c r="EP116" s="135"/>
      <c r="EQ116" s="135"/>
      <c r="ER116" s="135"/>
      <c r="ES116" s="135"/>
      <c r="ET116" s="135"/>
      <c r="EU116" s="135"/>
      <c r="EV116" s="135"/>
      <c r="EW116" s="135"/>
      <c r="EX116" s="135"/>
      <c r="EY116" s="135"/>
      <c r="EZ116" s="135"/>
      <c r="FA116" s="135"/>
      <c r="FB116" s="135"/>
      <c r="FC116" s="135"/>
      <c r="FD116" s="135"/>
      <c r="FE116" s="135"/>
      <c r="FF116" s="135"/>
      <c r="FG116" s="135"/>
      <c r="FH116" s="135"/>
      <c r="FI116" s="135"/>
      <c r="FJ116" s="135"/>
      <c r="FK116" s="135"/>
      <c r="FL116" s="135"/>
      <c r="FM116" s="135"/>
      <c r="FN116" s="135"/>
      <c r="FO116" s="135"/>
      <c r="FP116" s="135"/>
      <c r="FQ116" s="135"/>
      <c r="FR116" s="135"/>
      <c r="FS116" s="135"/>
      <c r="FT116" s="135"/>
      <c r="FU116" s="135"/>
      <c r="FV116" s="135"/>
      <c r="FW116" s="135"/>
      <c r="FX116" s="135"/>
      <c r="FY116" s="135"/>
      <c r="FZ116" s="135"/>
      <c r="GA116" s="135"/>
      <c r="GB116" s="135"/>
      <c r="GC116" s="135"/>
      <c r="GD116" s="135"/>
      <c r="GE116" s="135"/>
      <c r="GF116" s="135"/>
      <c r="GG116" s="135"/>
      <c r="GH116" s="135"/>
      <c r="GI116" s="135"/>
      <c r="GJ116" s="135"/>
      <c r="GK116" s="135"/>
      <c r="GL116" s="135"/>
      <c r="GM116" s="135"/>
      <c r="GN116" s="135"/>
      <c r="GO116" s="135"/>
      <c r="GP116" s="135"/>
      <c r="GQ116" s="135"/>
      <c r="GR116" s="135"/>
      <c r="GS116" s="135"/>
      <c r="GT116" s="135"/>
      <c r="GU116" s="135"/>
      <c r="GV116" s="135"/>
      <c r="GW116" s="135"/>
      <c r="GX116" s="135"/>
      <c r="GY116" s="135"/>
      <c r="GZ116" s="135"/>
      <c r="HA116" s="135"/>
      <c r="HB116" s="135"/>
      <c r="HC116" s="135"/>
      <c r="HD116" s="135"/>
      <c r="HE116" s="135"/>
      <c r="HF116" s="135"/>
      <c r="HG116" s="135"/>
      <c r="HH116" s="135"/>
      <c r="HI116" s="135"/>
      <c r="HJ116" s="135"/>
      <c r="HK116" s="135"/>
      <c r="HL116" s="135"/>
      <c r="HM116" s="135"/>
      <c r="HN116" s="135"/>
      <c r="HO116" s="135"/>
      <c r="HP116" s="135"/>
      <c r="HQ116" s="135"/>
      <c r="HR116" s="135"/>
      <c r="HS116" s="135"/>
      <c r="HT116" s="135"/>
      <c r="HU116" s="135"/>
      <c r="HV116" s="135"/>
      <c r="HW116" s="135"/>
      <c r="HX116" s="135"/>
      <c r="HY116" s="135"/>
      <c r="HZ116" s="135"/>
      <c r="IA116" s="135"/>
      <c r="IB116" s="135"/>
      <c r="IC116" s="135"/>
      <c r="ID116" s="135"/>
      <c r="IE116" s="135"/>
      <c r="IF116" s="135"/>
      <c r="IG116" s="135"/>
      <c r="IH116" s="135"/>
      <c r="II116" s="135"/>
      <c r="IJ116" s="135"/>
      <c r="IK116" s="135"/>
      <c r="IL116" s="135"/>
      <c r="IM116" s="135"/>
      <c r="IN116" s="135"/>
      <c r="IO116" s="135"/>
      <c r="IP116" s="135"/>
      <c r="IQ116" s="135"/>
    </row>
    <row r="117" spans="1:251" s="132" customFormat="1" x14ac:dyDescent="0.25">
      <c r="A117" s="131" t="s">
        <v>1070</v>
      </c>
      <c r="B117" s="131" t="s">
        <v>476</v>
      </c>
      <c r="C117" s="131" t="s">
        <v>24</v>
      </c>
      <c r="D117" s="131" t="s">
        <v>1071</v>
      </c>
      <c r="E117" s="131" t="s">
        <v>491</v>
      </c>
      <c r="F117" s="132" t="s">
        <v>788</v>
      </c>
      <c r="G117" s="59" t="s">
        <v>1691</v>
      </c>
      <c r="H117" s="131" t="s">
        <v>1072</v>
      </c>
      <c r="I117" s="131" t="s">
        <v>484</v>
      </c>
      <c r="J117" s="133">
        <v>42865</v>
      </c>
      <c r="K117" s="131" t="s">
        <v>1697</v>
      </c>
      <c r="L117" s="131" t="s">
        <v>492</v>
      </c>
      <c r="M117" s="131" t="s">
        <v>927</v>
      </c>
      <c r="N117" s="131" t="s">
        <v>1073</v>
      </c>
      <c r="O117" s="131" t="s">
        <v>474</v>
      </c>
      <c r="P117" s="131" t="s">
        <v>14</v>
      </c>
      <c r="Q117" s="131" t="s">
        <v>929</v>
      </c>
      <c r="R117" s="131"/>
      <c r="S117" s="131"/>
      <c r="T117" s="131"/>
      <c r="U117" s="131"/>
      <c r="V117" s="135"/>
      <c r="W117" s="135"/>
      <c r="X117" s="131"/>
      <c r="Y117" s="131"/>
      <c r="Z117" s="131"/>
      <c r="AA117" s="131"/>
      <c r="AB117" s="131"/>
      <c r="AC117" s="131"/>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c r="AZ117" s="135"/>
      <c r="BA117" s="135"/>
      <c r="BB117" s="135"/>
      <c r="BC117" s="135"/>
      <c r="BD117" s="135"/>
      <c r="BE117" s="135"/>
      <c r="BF117" s="135"/>
      <c r="BG117" s="135"/>
      <c r="BH117" s="135"/>
      <c r="BI117" s="135"/>
      <c r="BJ117" s="135"/>
      <c r="BK117" s="135"/>
      <c r="BL117" s="135"/>
      <c r="BM117" s="135"/>
      <c r="BN117" s="135"/>
      <c r="BO117" s="135"/>
      <c r="BP117" s="135"/>
      <c r="BQ117" s="135"/>
      <c r="BR117" s="135"/>
      <c r="BS117" s="135"/>
      <c r="BT117" s="135"/>
      <c r="BU117" s="135"/>
      <c r="BV117" s="135"/>
      <c r="BW117" s="135"/>
      <c r="BX117" s="135"/>
      <c r="BY117" s="135"/>
      <c r="BZ117" s="135"/>
      <c r="CA117" s="135"/>
      <c r="CB117" s="135"/>
      <c r="CC117" s="135"/>
      <c r="CD117" s="135"/>
      <c r="CE117" s="135"/>
      <c r="CF117" s="135"/>
      <c r="CG117" s="135"/>
      <c r="CH117" s="135"/>
      <c r="CI117" s="135"/>
      <c r="CJ117" s="135"/>
      <c r="CK117" s="135"/>
      <c r="CL117" s="135"/>
      <c r="CM117" s="135"/>
      <c r="CN117" s="135"/>
      <c r="CO117" s="135"/>
      <c r="CP117" s="135"/>
      <c r="CQ117" s="135"/>
      <c r="CR117" s="135"/>
      <c r="CS117" s="135"/>
      <c r="CT117" s="135"/>
      <c r="CU117" s="135"/>
      <c r="CV117" s="135"/>
      <c r="CW117" s="135"/>
      <c r="CX117" s="135"/>
      <c r="CY117" s="135"/>
      <c r="CZ117" s="135"/>
      <c r="DA117" s="135"/>
      <c r="DB117" s="135"/>
      <c r="DC117" s="135"/>
      <c r="DD117" s="135"/>
      <c r="DE117" s="135"/>
      <c r="DF117" s="135"/>
      <c r="DG117" s="135"/>
      <c r="DH117" s="135"/>
      <c r="DI117" s="135"/>
      <c r="DJ117" s="135"/>
      <c r="DK117" s="135"/>
      <c r="DL117" s="135"/>
      <c r="DM117" s="135"/>
      <c r="DN117" s="135"/>
      <c r="DO117" s="135"/>
      <c r="DP117" s="135"/>
      <c r="DQ117" s="135"/>
      <c r="DR117" s="135"/>
      <c r="DS117" s="135"/>
      <c r="DT117" s="135"/>
      <c r="DU117" s="135"/>
      <c r="DV117" s="135"/>
      <c r="DW117" s="135"/>
      <c r="DX117" s="135"/>
      <c r="DY117" s="135"/>
      <c r="DZ117" s="135"/>
      <c r="EA117" s="135"/>
      <c r="EB117" s="135"/>
      <c r="EC117" s="135"/>
      <c r="ED117" s="135"/>
      <c r="EE117" s="135"/>
      <c r="EF117" s="135"/>
      <c r="EG117" s="135"/>
      <c r="EH117" s="135"/>
      <c r="EI117" s="135"/>
      <c r="EJ117" s="135"/>
      <c r="EK117" s="135"/>
      <c r="EL117" s="135"/>
      <c r="EM117" s="135"/>
      <c r="EN117" s="135"/>
      <c r="EO117" s="135"/>
      <c r="EP117" s="135"/>
      <c r="EQ117" s="135"/>
      <c r="ER117" s="135"/>
      <c r="ES117" s="135"/>
      <c r="ET117" s="135"/>
      <c r="EU117" s="135"/>
      <c r="EV117" s="135"/>
      <c r="EW117" s="135"/>
      <c r="EX117" s="135"/>
      <c r="EY117" s="135"/>
      <c r="EZ117" s="135"/>
      <c r="FA117" s="135"/>
      <c r="FB117" s="135"/>
      <c r="FC117" s="135"/>
      <c r="FD117" s="135"/>
      <c r="FE117" s="135"/>
      <c r="FF117" s="135"/>
      <c r="FG117" s="135"/>
      <c r="FH117" s="135"/>
      <c r="FI117" s="135"/>
      <c r="FJ117" s="135"/>
      <c r="FK117" s="135"/>
      <c r="FL117" s="135"/>
      <c r="FM117" s="135"/>
      <c r="FN117" s="135"/>
      <c r="FO117" s="135"/>
      <c r="FP117" s="135"/>
      <c r="FQ117" s="135"/>
      <c r="FR117" s="135"/>
      <c r="FS117" s="135"/>
      <c r="FT117" s="135"/>
      <c r="FU117" s="135"/>
      <c r="FV117" s="135"/>
      <c r="FW117" s="135"/>
      <c r="FX117" s="135"/>
      <c r="FY117" s="135"/>
      <c r="FZ117" s="135"/>
      <c r="GA117" s="135"/>
      <c r="GB117" s="135"/>
      <c r="GC117" s="135"/>
      <c r="GD117" s="135"/>
      <c r="GE117" s="135"/>
      <c r="GF117" s="135"/>
      <c r="GG117" s="135"/>
      <c r="GH117" s="135"/>
      <c r="GI117" s="135"/>
      <c r="GJ117" s="135"/>
      <c r="GK117" s="135"/>
      <c r="GL117" s="135"/>
      <c r="GM117" s="135"/>
      <c r="GN117" s="135"/>
      <c r="GO117" s="135"/>
      <c r="GP117" s="135"/>
      <c r="GQ117" s="135"/>
      <c r="GR117" s="135"/>
      <c r="GS117" s="135"/>
      <c r="GT117" s="135"/>
      <c r="GU117" s="135"/>
      <c r="GV117" s="135"/>
      <c r="GW117" s="135"/>
      <c r="GX117" s="135"/>
      <c r="GY117" s="135"/>
      <c r="GZ117" s="135"/>
      <c r="HA117" s="135"/>
      <c r="HB117" s="135"/>
      <c r="HC117" s="135"/>
      <c r="HD117" s="135"/>
      <c r="HE117" s="135"/>
      <c r="HF117" s="135"/>
      <c r="HG117" s="135"/>
      <c r="HH117" s="135"/>
      <c r="HI117" s="135"/>
      <c r="HJ117" s="135"/>
      <c r="HK117" s="135"/>
      <c r="HL117" s="135"/>
      <c r="HM117" s="135"/>
      <c r="HN117" s="135"/>
      <c r="HO117" s="135"/>
      <c r="HP117" s="135"/>
      <c r="HQ117" s="135"/>
      <c r="HR117" s="135"/>
      <c r="HS117" s="135"/>
      <c r="HT117" s="135"/>
      <c r="HU117" s="135"/>
      <c r="HV117" s="135"/>
      <c r="HW117" s="135"/>
      <c r="HX117" s="135"/>
      <c r="HY117" s="135"/>
      <c r="HZ117" s="135"/>
      <c r="IA117" s="135"/>
      <c r="IB117" s="135"/>
      <c r="IC117" s="135"/>
      <c r="ID117" s="135"/>
      <c r="IE117" s="135"/>
      <c r="IF117" s="135"/>
      <c r="IG117" s="135"/>
      <c r="IH117" s="135"/>
      <c r="II117" s="135"/>
      <c r="IJ117" s="135"/>
      <c r="IK117" s="135"/>
      <c r="IL117" s="135"/>
      <c r="IM117" s="135"/>
      <c r="IN117" s="135"/>
      <c r="IO117" s="135"/>
      <c r="IP117" s="135"/>
      <c r="IQ117" s="135"/>
    </row>
    <row r="118" spans="1:251" s="135" customFormat="1" x14ac:dyDescent="0.25">
      <c r="A118" s="131" t="s">
        <v>837</v>
      </c>
      <c r="B118" s="131" t="s">
        <v>476</v>
      </c>
      <c r="C118" s="131" t="s">
        <v>24</v>
      </c>
      <c r="D118" s="131" t="s">
        <v>449</v>
      </c>
      <c r="E118" s="131" t="s">
        <v>838</v>
      </c>
      <c r="F118" s="132" t="s">
        <v>439</v>
      </c>
      <c r="G118" s="59" t="s">
        <v>440</v>
      </c>
      <c r="H118" s="131" t="s">
        <v>345</v>
      </c>
      <c r="I118" s="131" t="s">
        <v>484</v>
      </c>
      <c r="J118" s="133">
        <v>42865</v>
      </c>
      <c r="K118" s="131" t="s">
        <v>1698</v>
      </c>
      <c r="L118" s="131" t="s">
        <v>444</v>
      </c>
      <c r="M118" s="131" t="s">
        <v>452</v>
      </c>
      <c r="N118" s="131" t="s">
        <v>839</v>
      </c>
      <c r="O118" s="131" t="s">
        <v>447</v>
      </c>
      <c r="P118" s="131" t="s">
        <v>197</v>
      </c>
      <c r="Q118" s="131" t="s">
        <v>19</v>
      </c>
      <c r="R118" s="131"/>
      <c r="S118" s="131"/>
      <c r="T118" s="131"/>
      <c r="U118" s="131"/>
      <c r="X118" s="131"/>
      <c r="Y118" s="131"/>
      <c r="Z118" s="131"/>
      <c r="AA118" s="131"/>
      <c r="AB118" s="131"/>
      <c r="AC118" s="131"/>
    </row>
    <row r="119" spans="1:251" x14ac:dyDescent="0.25">
      <c r="A119" s="131" t="s">
        <v>1074</v>
      </c>
      <c r="B119" s="131" t="s">
        <v>437</v>
      </c>
      <c r="C119" s="131" t="s">
        <v>24</v>
      </c>
      <c r="D119" s="131" t="s">
        <v>1075</v>
      </c>
      <c r="E119" s="131" t="s">
        <v>1076</v>
      </c>
      <c r="F119" s="132" t="s">
        <v>932</v>
      </c>
      <c r="G119" s="59" t="s">
        <v>1691</v>
      </c>
      <c r="H119" s="131" t="s">
        <v>1077</v>
      </c>
      <c r="I119" s="131" t="s">
        <v>484</v>
      </c>
      <c r="J119" s="133">
        <v>42865</v>
      </c>
      <c r="K119" s="131" t="s">
        <v>1697</v>
      </c>
      <c r="L119" s="131" t="s">
        <v>492</v>
      </c>
      <c r="M119" s="131" t="s">
        <v>493</v>
      </c>
      <c r="N119" s="131" t="s">
        <v>1078</v>
      </c>
      <c r="O119" s="131" t="s">
        <v>454</v>
      </c>
      <c r="P119" s="131" t="s">
        <v>197</v>
      </c>
      <c r="Q119" s="131" t="s">
        <v>18</v>
      </c>
      <c r="R119" s="131"/>
      <c r="S119" s="131"/>
      <c r="T119" s="131"/>
      <c r="U119" s="131"/>
      <c r="V119" s="132"/>
      <c r="W119" s="132"/>
      <c r="X119" s="131"/>
      <c r="Y119" s="131"/>
      <c r="Z119" s="131"/>
      <c r="AA119" s="131"/>
      <c r="AB119" s="131"/>
      <c r="AC119" s="131"/>
      <c r="AD119" s="132"/>
      <c r="AE119" s="132"/>
      <c r="AF119" s="132"/>
      <c r="AG119" s="132"/>
      <c r="AH119" s="132"/>
      <c r="AI119" s="132"/>
      <c r="AJ119" s="132"/>
      <c r="AK119" s="132"/>
      <c r="AL119" s="132"/>
      <c r="AM119" s="132"/>
      <c r="AN119" s="132"/>
      <c r="AO119" s="132"/>
      <c r="AP119" s="132"/>
      <c r="AQ119" s="132"/>
      <c r="AR119" s="132"/>
      <c r="AS119" s="132"/>
      <c r="AT119" s="132"/>
      <c r="AU119" s="132"/>
      <c r="AV119" s="132"/>
      <c r="AW119" s="132"/>
      <c r="AX119" s="132"/>
      <c r="AY119" s="132"/>
      <c r="AZ119" s="132"/>
      <c r="BA119" s="132"/>
      <c r="BB119" s="132"/>
      <c r="BC119" s="132"/>
      <c r="BD119" s="132"/>
      <c r="BE119" s="132"/>
      <c r="BF119" s="132"/>
      <c r="BG119" s="132"/>
      <c r="BH119" s="132"/>
      <c r="BI119" s="132"/>
      <c r="BJ119" s="132"/>
      <c r="BK119" s="132"/>
      <c r="BL119" s="132"/>
      <c r="BM119" s="132"/>
      <c r="BN119" s="132"/>
      <c r="BO119" s="132"/>
      <c r="BP119" s="132"/>
      <c r="BQ119" s="132"/>
      <c r="BR119" s="132"/>
      <c r="BS119" s="132"/>
      <c r="BT119" s="132"/>
      <c r="BU119" s="132"/>
      <c r="BV119" s="132"/>
      <c r="BW119" s="132"/>
      <c r="BX119" s="132"/>
      <c r="BY119" s="132"/>
      <c r="BZ119" s="132"/>
      <c r="CA119" s="132"/>
      <c r="CB119" s="132"/>
      <c r="CC119" s="132"/>
      <c r="CD119" s="132"/>
      <c r="CE119" s="132"/>
      <c r="CF119" s="132"/>
      <c r="CG119" s="132"/>
      <c r="CH119" s="132"/>
      <c r="CI119" s="132"/>
      <c r="CJ119" s="132"/>
      <c r="CK119" s="132"/>
      <c r="CL119" s="132"/>
      <c r="CM119" s="132"/>
      <c r="CN119" s="132"/>
      <c r="CO119" s="132"/>
      <c r="CP119" s="132"/>
      <c r="CQ119" s="132"/>
      <c r="CR119" s="132"/>
      <c r="CS119" s="132"/>
      <c r="CT119" s="132"/>
      <c r="CU119" s="132"/>
      <c r="CV119" s="132"/>
      <c r="CW119" s="132"/>
      <c r="CX119" s="132"/>
      <c r="CY119" s="132"/>
      <c r="CZ119" s="132"/>
      <c r="DA119" s="132"/>
      <c r="DB119" s="132"/>
      <c r="DC119" s="132"/>
      <c r="DD119" s="132"/>
      <c r="DE119" s="132"/>
      <c r="DF119" s="132"/>
      <c r="DG119" s="132"/>
      <c r="DH119" s="132"/>
      <c r="DI119" s="132"/>
      <c r="DJ119" s="132"/>
      <c r="DK119" s="132"/>
      <c r="DL119" s="132"/>
      <c r="DM119" s="132"/>
      <c r="DN119" s="132"/>
      <c r="DO119" s="132"/>
      <c r="DP119" s="132"/>
      <c r="DQ119" s="132"/>
      <c r="DR119" s="132"/>
      <c r="DS119" s="132"/>
      <c r="DT119" s="132"/>
      <c r="DU119" s="132"/>
      <c r="DV119" s="132"/>
      <c r="DW119" s="132"/>
      <c r="DX119" s="132"/>
      <c r="DY119" s="132"/>
      <c r="DZ119" s="132"/>
      <c r="EA119" s="132"/>
      <c r="EB119" s="132"/>
      <c r="EC119" s="132"/>
      <c r="ED119" s="132"/>
      <c r="EE119" s="132"/>
      <c r="EF119" s="132"/>
      <c r="EG119" s="132"/>
      <c r="EH119" s="132"/>
      <c r="EI119" s="132"/>
      <c r="EJ119" s="132"/>
      <c r="EK119" s="132"/>
      <c r="EL119" s="132"/>
      <c r="EM119" s="132"/>
      <c r="EN119" s="132"/>
      <c r="EO119" s="132"/>
      <c r="EP119" s="132"/>
      <c r="EQ119" s="132"/>
      <c r="ER119" s="132"/>
      <c r="ES119" s="132"/>
      <c r="ET119" s="132"/>
      <c r="EU119" s="132"/>
      <c r="EV119" s="132"/>
      <c r="EW119" s="132"/>
      <c r="EX119" s="132"/>
      <c r="EY119" s="132"/>
      <c r="EZ119" s="132"/>
      <c r="FA119" s="132"/>
      <c r="FB119" s="132"/>
      <c r="FC119" s="132"/>
      <c r="FD119" s="132"/>
      <c r="FE119" s="132"/>
      <c r="FF119" s="132"/>
      <c r="FG119" s="132"/>
      <c r="FH119" s="132"/>
      <c r="FI119" s="132"/>
      <c r="FJ119" s="132"/>
      <c r="FK119" s="132"/>
      <c r="FL119" s="132"/>
      <c r="FM119" s="132"/>
      <c r="FN119" s="132"/>
      <c r="FO119" s="132"/>
      <c r="FP119" s="132"/>
      <c r="FQ119" s="132"/>
      <c r="FR119" s="132"/>
      <c r="FS119" s="132"/>
      <c r="FT119" s="132"/>
      <c r="FU119" s="132"/>
      <c r="FV119" s="132"/>
      <c r="FW119" s="132"/>
      <c r="FX119" s="132"/>
      <c r="FY119" s="132"/>
      <c r="FZ119" s="132"/>
      <c r="GA119" s="132"/>
      <c r="GB119" s="132"/>
      <c r="GC119" s="132"/>
      <c r="GD119" s="132"/>
      <c r="GE119" s="132"/>
      <c r="GF119" s="132"/>
      <c r="GG119" s="132"/>
      <c r="GH119" s="132"/>
      <c r="GI119" s="132"/>
      <c r="GJ119" s="132"/>
      <c r="GK119" s="132"/>
      <c r="GL119" s="132"/>
      <c r="GM119" s="132"/>
      <c r="GN119" s="132"/>
      <c r="GO119" s="132"/>
      <c r="GP119" s="132"/>
      <c r="GQ119" s="132"/>
      <c r="GR119" s="132"/>
      <c r="GS119" s="132"/>
      <c r="GT119" s="132"/>
      <c r="GU119" s="132"/>
      <c r="GV119" s="132"/>
      <c r="GW119" s="132"/>
      <c r="GX119" s="132"/>
      <c r="GY119" s="132"/>
      <c r="GZ119" s="132"/>
      <c r="HA119" s="132"/>
      <c r="HB119" s="132"/>
      <c r="HC119" s="132"/>
      <c r="HD119" s="132"/>
      <c r="HE119" s="132"/>
      <c r="HF119" s="132"/>
      <c r="HG119" s="132"/>
      <c r="HH119" s="132"/>
      <c r="HI119" s="132"/>
      <c r="HJ119" s="132"/>
      <c r="HK119" s="132"/>
      <c r="HL119" s="132"/>
      <c r="HM119" s="132"/>
      <c r="HN119" s="132"/>
      <c r="HO119" s="132"/>
      <c r="HP119" s="132"/>
      <c r="HQ119" s="132"/>
      <c r="HR119" s="132"/>
      <c r="HS119" s="132"/>
      <c r="HT119" s="132"/>
      <c r="HU119" s="132"/>
      <c r="HV119" s="132"/>
      <c r="HW119" s="132"/>
      <c r="HX119" s="132"/>
      <c r="HY119" s="132"/>
      <c r="HZ119" s="132"/>
      <c r="IA119" s="132"/>
      <c r="IB119" s="132"/>
      <c r="IC119" s="132"/>
      <c r="ID119" s="132"/>
      <c r="IE119" s="132"/>
      <c r="IF119" s="132"/>
      <c r="IG119" s="132"/>
      <c r="IH119" s="132"/>
      <c r="II119" s="132"/>
      <c r="IJ119" s="132"/>
      <c r="IK119" s="132"/>
      <c r="IL119" s="132"/>
      <c r="IM119" s="132"/>
      <c r="IN119" s="132"/>
      <c r="IO119" s="132"/>
      <c r="IP119" s="132"/>
      <c r="IQ119" s="132"/>
    </row>
    <row r="120" spans="1:251" s="135" customFormat="1" x14ac:dyDescent="0.25">
      <c r="A120" s="131" t="s">
        <v>1079</v>
      </c>
      <c r="B120" s="131" t="s">
        <v>476</v>
      </c>
      <c r="C120" s="131" t="s">
        <v>24</v>
      </c>
      <c r="D120" s="131" t="s">
        <v>516</v>
      </c>
      <c r="E120" s="131" t="s">
        <v>516</v>
      </c>
      <c r="F120" s="132" t="s">
        <v>788</v>
      </c>
      <c r="G120" s="59" t="s">
        <v>1691</v>
      </c>
      <c r="H120" s="131" t="s">
        <v>1080</v>
      </c>
      <c r="I120" s="131" t="s">
        <v>484</v>
      </c>
      <c r="J120" s="133">
        <v>42865</v>
      </c>
      <c r="K120" s="131" t="s">
        <v>1697</v>
      </c>
      <c r="L120" s="131" t="s">
        <v>492</v>
      </c>
      <c r="M120" s="131" t="s">
        <v>493</v>
      </c>
      <c r="N120" s="131" t="s">
        <v>1081</v>
      </c>
      <c r="O120" s="131" t="s">
        <v>474</v>
      </c>
      <c r="P120" s="131" t="s">
        <v>14</v>
      </c>
      <c r="Q120" s="131" t="s">
        <v>18</v>
      </c>
      <c r="R120" s="131"/>
      <c r="S120" s="131"/>
      <c r="T120" s="131"/>
      <c r="U120" s="131"/>
      <c r="V120" s="132"/>
      <c r="W120" s="132"/>
      <c r="X120" s="131"/>
      <c r="Y120" s="131"/>
      <c r="Z120" s="131"/>
      <c r="AA120" s="131"/>
      <c r="AB120" s="131"/>
      <c r="AC120" s="131"/>
      <c r="AD120" s="132"/>
      <c r="AE120" s="132"/>
      <c r="AF120" s="132"/>
      <c r="AG120" s="132"/>
      <c r="AH120" s="132"/>
      <c r="AI120" s="132"/>
      <c r="AJ120" s="132"/>
      <c r="AK120" s="132"/>
      <c r="AL120" s="132"/>
      <c r="AM120" s="132"/>
      <c r="AN120" s="132"/>
      <c r="AO120" s="132"/>
      <c r="AP120" s="132"/>
      <c r="AQ120" s="132"/>
      <c r="AR120" s="132"/>
      <c r="AS120" s="132"/>
      <c r="AT120" s="132"/>
      <c r="AU120" s="132"/>
      <c r="AV120" s="132"/>
      <c r="AW120" s="132"/>
      <c r="AX120" s="132"/>
      <c r="AY120" s="132"/>
      <c r="AZ120" s="132"/>
      <c r="BA120" s="132"/>
      <c r="BB120" s="132"/>
      <c r="BC120" s="132"/>
      <c r="BD120" s="132"/>
      <c r="BE120" s="132"/>
      <c r="BF120" s="132"/>
      <c r="BG120" s="132"/>
      <c r="BH120" s="132"/>
      <c r="BI120" s="132"/>
      <c r="BJ120" s="132"/>
      <c r="BK120" s="132"/>
      <c r="BL120" s="132"/>
      <c r="BM120" s="132"/>
      <c r="BN120" s="132"/>
      <c r="BO120" s="132"/>
      <c r="BP120" s="132"/>
      <c r="BQ120" s="132"/>
      <c r="BR120" s="132"/>
      <c r="BS120" s="132"/>
      <c r="BT120" s="132"/>
      <c r="BU120" s="132"/>
      <c r="BV120" s="132"/>
      <c r="BW120" s="132"/>
      <c r="BX120" s="132"/>
      <c r="BY120" s="132"/>
      <c r="BZ120" s="132"/>
      <c r="CA120" s="132"/>
      <c r="CB120" s="132"/>
      <c r="CC120" s="132"/>
      <c r="CD120" s="132"/>
      <c r="CE120" s="132"/>
      <c r="CF120" s="132"/>
      <c r="CG120" s="132"/>
      <c r="CH120" s="132"/>
      <c r="CI120" s="132"/>
      <c r="CJ120" s="132"/>
      <c r="CK120" s="132"/>
      <c r="CL120" s="132"/>
      <c r="CM120" s="132"/>
      <c r="CN120" s="132"/>
      <c r="CO120" s="132"/>
      <c r="CP120" s="132"/>
      <c r="CQ120" s="132"/>
      <c r="CR120" s="132"/>
      <c r="CS120" s="132"/>
      <c r="CT120" s="132"/>
      <c r="CU120" s="132"/>
      <c r="CV120" s="132"/>
      <c r="CW120" s="132"/>
      <c r="CX120" s="132"/>
      <c r="CY120" s="132"/>
      <c r="CZ120" s="132"/>
      <c r="DA120" s="132"/>
      <c r="DB120" s="132"/>
      <c r="DC120" s="132"/>
      <c r="DD120" s="132"/>
      <c r="DE120" s="132"/>
      <c r="DF120" s="132"/>
      <c r="DG120" s="132"/>
      <c r="DH120" s="132"/>
      <c r="DI120" s="132"/>
      <c r="DJ120" s="132"/>
      <c r="DK120" s="132"/>
      <c r="DL120" s="132"/>
      <c r="DM120" s="132"/>
      <c r="DN120" s="132"/>
      <c r="DO120" s="132"/>
      <c r="DP120" s="132"/>
      <c r="DQ120" s="132"/>
      <c r="DR120" s="132"/>
      <c r="DS120" s="132"/>
      <c r="DT120" s="132"/>
      <c r="DU120" s="132"/>
      <c r="DV120" s="132"/>
      <c r="DW120" s="132"/>
      <c r="DX120" s="132"/>
      <c r="DY120" s="132"/>
      <c r="DZ120" s="132"/>
      <c r="EA120" s="132"/>
      <c r="EB120" s="132"/>
      <c r="EC120" s="132"/>
      <c r="ED120" s="132"/>
      <c r="EE120" s="132"/>
      <c r="EF120" s="132"/>
      <c r="EG120" s="132"/>
      <c r="EH120" s="132"/>
      <c r="EI120" s="132"/>
      <c r="EJ120" s="132"/>
      <c r="EK120" s="132"/>
      <c r="EL120" s="132"/>
      <c r="EM120" s="132"/>
      <c r="EN120" s="132"/>
      <c r="EO120" s="132"/>
      <c r="EP120" s="132"/>
      <c r="EQ120" s="132"/>
      <c r="ER120" s="132"/>
      <c r="ES120" s="132"/>
      <c r="ET120" s="132"/>
      <c r="EU120" s="132"/>
      <c r="EV120" s="132"/>
      <c r="EW120" s="132"/>
      <c r="EX120" s="132"/>
      <c r="EY120" s="132"/>
      <c r="EZ120" s="132"/>
      <c r="FA120" s="132"/>
      <c r="FB120" s="132"/>
      <c r="FC120" s="132"/>
      <c r="FD120" s="132"/>
      <c r="FE120" s="132"/>
      <c r="FF120" s="132"/>
      <c r="FG120" s="132"/>
      <c r="FH120" s="132"/>
      <c r="FI120" s="132"/>
      <c r="FJ120" s="132"/>
      <c r="FK120" s="132"/>
      <c r="FL120" s="132"/>
      <c r="FM120" s="132"/>
      <c r="FN120" s="132"/>
      <c r="FO120" s="132"/>
      <c r="FP120" s="132"/>
      <c r="FQ120" s="132"/>
      <c r="FR120" s="132"/>
      <c r="FS120" s="132"/>
      <c r="FT120" s="132"/>
      <c r="FU120" s="132"/>
      <c r="FV120" s="132"/>
      <c r="FW120" s="132"/>
      <c r="FX120" s="132"/>
      <c r="FY120" s="132"/>
      <c r="FZ120" s="132"/>
      <c r="GA120" s="132"/>
      <c r="GB120" s="132"/>
      <c r="GC120" s="132"/>
      <c r="GD120" s="132"/>
      <c r="GE120" s="132"/>
      <c r="GF120" s="132"/>
      <c r="GG120" s="132"/>
      <c r="GH120" s="132"/>
      <c r="GI120" s="132"/>
      <c r="GJ120" s="132"/>
      <c r="GK120" s="132"/>
      <c r="GL120" s="132"/>
      <c r="GM120" s="132"/>
      <c r="GN120" s="132"/>
      <c r="GO120" s="132"/>
      <c r="GP120" s="132"/>
      <c r="GQ120" s="132"/>
      <c r="GR120" s="132"/>
      <c r="GS120" s="132"/>
      <c r="GT120" s="132"/>
      <c r="GU120" s="132"/>
      <c r="GV120" s="132"/>
      <c r="GW120" s="132"/>
      <c r="GX120" s="132"/>
      <c r="GY120" s="132"/>
      <c r="GZ120" s="132"/>
      <c r="HA120" s="132"/>
      <c r="HB120" s="132"/>
      <c r="HC120" s="132"/>
      <c r="HD120" s="132"/>
      <c r="HE120" s="132"/>
      <c r="HF120" s="132"/>
      <c r="HG120" s="132"/>
      <c r="HH120" s="132"/>
      <c r="HI120" s="132"/>
      <c r="HJ120" s="132"/>
      <c r="HK120" s="132"/>
      <c r="HL120" s="132"/>
      <c r="HM120" s="132"/>
      <c r="HN120" s="132"/>
      <c r="HO120" s="132"/>
      <c r="HP120" s="132"/>
      <c r="HQ120" s="132"/>
      <c r="HR120" s="132"/>
      <c r="HS120" s="132"/>
      <c r="HT120" s="132"/>
      <c r="HU120" s="132"/>
      <c r="HV120" s="132"/>
      <c r="HW120" s="132"/>
      <c r="HX120" s="132"/>
      <c r="HY120" s="132"/>
      <c r="HZ120" s="132"/>
      <c r="IA120" s="132"/>
      <c r="IB120" s="132"/>
      <c r="IC120" s="132"/>
      <c r="ID120" s="132"/>
      <c r="IE120" s="132"/>
      <c r="IF120" s="132"/>
      <c r="IG120" s="132"/>
      <c r="IH120" s="132"/>
      <c r="II120" s="132"/>
      <c r="IJ120" s="132"/>
      <c r="IK120" s="132"/>
      <c r="IL120" s="132"/>
      <c r="IM120" s="132"/>
      <c r="IN120" s="132"/>
      <c r="IO120" s="132"/>
      <c r="IP120" s="132"/>
      <c r="IQ120" s="132"/>
    </row>
    <row r="121" spans="1:251" s="135" customFormat="1" x14ac:dyDescent="0.25">
      <c r="A121" s="131" t="s">
        <v>1353</v>
      </c>
      <c r="B121" s="131" t="s">
        <v>476</v>
      </c>
      <c r="C121" s="131" t="s">
        <v>24</v>
      </c>
      <c r="D121" s="131" t="s">
        <v>834</v>
      </c>
      <c r="E121" s="131" t="s">
        <v>1354</v>
      </c>
      <c r="F121" s="135" t="s">
        <v>788</v>
      </c>
      <c r="G121" s="59" t="s">
        <v>1691</v>
      </c>
      <c r="H121" s="131" t="s">
        <v>1355</v>
      </c>
      <c r="I121" s="131" t="s">
        <v>484</v>
      </c>
      <c r="J121" s="133">
        <v>42865</v>
      </c>
      <c r="K121" s="131" t="s">
        <v>1698</v>
      </c>
      <c r="L121" s="131" t="s">
        <v>444</v>
      </c>
      <c r="M121" s="131" t="s">
        <v>1236</v>
      </c>
      <c r="N121" s="131" t="s">
        <v>1356</v>
      </c>
      <c r="O121" s="131" t="s">
        <v>488</v>
      </c>
      <c r="P121" s="131" t="s">
        <v>16</v>
      </c>
      <c r="Q121" s="131" t="s">
        <v>1238</v>
      </c>
      <c r="R121" s="131"/>
      <c r="S121" s="131"/>
      <c r="T121" s="131"/>
      <c r="U121" s="131"/>
      <c r="X121" s="131"/>
      <c r="Y121" s="131"/>
      <c r="Z121" s="131"/>
      <c r="AA121" s="131"/>
      <c r="AB121" s="131"/>
      <c r="AC121" s="131"/>
    </row>
    <row r="122" spans="1:251" s="135" customFormat="1" x14ac:dyDescent="0.25">
      <c r="A122" s="131" t="s">
        <v>542</v>
      </c>
      <c r="B122" s="131" t="s">
        <v>437</v>
      </c>
      <c r="C122" s="131" t="s">
        <v>24</v>
      </c>
      <c r="D122" s="131" t="s">
        <v>543</v>
      </c>
      <c r="E122" s="131" t="s">
        <v>543</v>
      </c>
      <c r="F122" s="132" t="s">
        <v>788</v>
      </c>
      <c r="G122" s="59" t="s">
        <v>1691</v>
      </c>
      <c r="H122" s="131" t="s">
        <v>545</v>
      </c>
      <c r="I122" s="131" t="s">
        <v>442</v>
      </c>
      <c r="J122" s="133">
        <v>42873</v>
      </c>
      <c r="K122" s="131" t="s">
        <v>1699</v>
      </c>
      <c r="L122" s="131" t="s">
        <v>492</v>
      </c>
      <c r="M122" s="131" t="s">
        <v>547</v>
      </c>
      <c r="N122" s="131" t="s">
        <v>548</v>
      </c>
      <c r="O122" s="131" t="s">
        <v>454</v>
      </c>
      <c r="P122" s="131" t="s">
        <v>16</v>
      </c>
      <c r="Q122" s="131" t="s">
        <v>549</v>
      </c>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c r="AU122" s="132"/>
      <c r="AV122" s="132"/>
      <c r="AW122" s="132"/>
      <c r="AX122" s="132"/>
      <c r="AY122" s="132"/>
      <c r="AZ122" s="132"/>
      <c r="BA122" s="132"/>
      <c r="BB122" s="132"/>
      <c r="BC122" s="132"/>
      <c r="BD122" s="132"/>
      <c r="BE122" s="132"/>
      <c r="BF122" s="132"/>
      <c r="BG122" s="132"/>
      <c r="BH122" s="132"/>
      <c r="BI122" s="132"/>
      <c r="BJ122" s="132"/>
      <c r="BK122" s="132"/>
      <c r="BL122" s="132"/>
      <c r="BM122" s="132"/>
      <c r="BN122" s="132"/>
      <c r="BO122" s="132"/>
      <c r="BP122" s="132"/>
      <c r="BQ122" s="132"/>
      <c r="BR122" s="132"/>
      <c r="BS122" s="132"/>
      <c r="BT122" s="132"/>
      <c r="BU122" s="132"/>
      <c r="BV122" s="132"/>
      <c r="BW122" s="132"/>
      <c r="BX122" s="132"/>
      <c r="BY122" s="132"/>
      <c r="BZ122" s="132"/>
      <c r="CA122" s="132"/>
      <c r="CB122" s="132"/>
      <c r="CC122" s="132"/>
      <c r="CD122" s="132"/>
      <c r="CE122" s="132"/>
      <c r="CF122" s="132"/>
      <c r="CG122" s="132"/>
      <c r="CH122" s="132"/>
      <c r="CI122" s="132"/>
      <c r="CJ122" s="132"/>
      <c r="CK122" s="132"/>
      <c r="CL122" s="132"/>
      <c r="CM122" s="132"/>
      <c r="CN122" s="132"/>
      <c r="CO122" s="132"/>
      <c r="CP122" s="132"/>
      <c r="CQ122" s="132"/>
      <c r="CR122" s="132"/>
      <c r="CS122" s="132"/>
      <c r="CT122" s="132"/>
      <c r="CU122" s="132"/>
      <c r="CV122" s="132"/>
      <c r="CW122" s="132"/>
      <c r="CX122" s="132"/>
      <c r="CY122" s="132"/>
      <c r="CZ122" s="132"/>
      <c r="DA122" s="132"/>
      <c r="DB122" s="132"/>
      <c r="DC122" s="132"/>
      <c r="DD122" s="132"/>
      <c r="DE122" s="132"/>
      <c r="DF122" s="132"/>
      <c r="DG122" s="132"/>
      <c r="DH122" s="132"/>
      <c r="DI122" s="132"/>
      <c r="DJ122" s="132"/>
      <c r="DK122" s="132"/>
      <c r="DL122" s="132"/>
      <c r="DM122" s="132"/>
      <c r="DN122" s="132"/>
      <c r="DO122" s="132"/>
      <c r="DP122" s="132"/>
      <c r="DQ122" s="132"/>
      <c r="DR122" s="132"/>
      <c r="DS122" s="132"/>
      <c r="DT122" s="132"/>
      <c r="DU122" s="132"/>
      <c r="DV122" s="132"/>
      <c r="DW122" s="132"/>
      <c r="DX122" s="132"/>
      <c r="DY122" s="132"/>
      <c r="DZ122" s="132"/>
      <c r="EA122" s="132"/>
      <c r="EB122" s="132"/>
      <c r="EC122" s="132"/>
      <c r="ED122" s="132"/>
      <c r="EE122" s="132"/>
      <c r="EF122" s="132"/>
      <c r="EG122" s="132"/>
      <c r="EH122" s="132"/>
      <c r="EI122" s="132"/>
      <c r="EJ122" s="132"/>
      <c r="EK122" s="132"/>
      <c r="EL122" s="132"/>
      <c r="EM122" s="132"/>
      <c r="EN122" s="132"/>
      <c r="EO122" s="132"/>
      <c r="EP122" s="132"/>
      <c r="EQ122" s="132"/>
      <c r="ER122" s="132"/>
      <c r="ES122" s="132"/>
      <c r="ET122" s="132"/>
      <c r="EU122" s="132"/>
      <c r="EV122" s="132"/>
      <c r="EW122" s="132"/>
      <c r="EX122" s="132"/>
      <c r="EY122" s="132"/>
      <c r="EZ122" s="132"/>
      <c r="FA122" s="132"/>
      <c r="FB122" s="132"/>
      <c r="FC122" s="132"/>
      <c r="FD122" s="132"/>
      <c r="FE122" s="132"/>
      <c r="FF122" s="132"/>
      <c r="FG122" s="132"/>
      <c r="FH122" s="132"/>
      <c r="FI122" s="132"/>
      <c r="FJ122" s="132"/>
      <c r="FK122" s="132"/>
      <c r="FL122" s="132"/>
      <c r="FM122" s="132"/>
      <c r="FN122" s="132"/>
      <c r="FO122" s="132"/>
      <c r="FP122" s="132"/>
      <c r="FQ122" s="132"/>
      <c r="FR122" s="132"/>
      <c r="FS122" s="132"/>
      <c r="FT122" s="132"/>
      <c r="FU122" s="132"/>
      <c r="FV122" s="132"/>
      <c r="FW122" s="132"/>
      <c r="FX122" s="132"/>
      <c r="FY122" s="132"/>
      <c r="FZ122" s="132"/>
      <c r="GA122" s="132"/>
      <c r="GB122" s="132"/>
      <c r="GC122" s="132"/>
      <c r="GD122" s="132"/>
      <c r="GE122" s="132"/>
      <c r="GF122" s="132"/>
      <c r="GG122" s="132"/>
      <c r="GH122" s="132"/>
      <c r="GI122" s="132"/>
      <c r="GJ122" s="132"/>
      <c r="GK122" s="132"/>
      <c r="GL122" s="132"/>
      <c r="GM122" s="132"/>
      <c r="GN122" s="132"/>
      <c r="GO122" s="132"/>
      <c r="GP122" s="132"/>
      <c r="GQ122" s="132"/>
      <c r="GR122" s="132"/>
      <c r="GS122" s="132"/>
      <c r="GT122" s="132"/>
      <c r="GU122" s="132"/>
      <c r="GV122" s="132"/>
      <c r="GW122" s="132"/>
      <c r="GX122" s="132"/>
      <c r="GY122" s="132"/>
      <c r="GZ122" s="132"/>
      <c r="HA122" s="132"/>
      <c r="HB122" s="132"/>
      <c r="HC122" s="132"/>
      <c r="HD122" s="132"/>
      <c r="HE122" s="132"/>
      <c r="HF122" s="132"/>
      <c r="HG122" s="132"/>
      <c r="HH122" s="132"/>
      <c r="HI122" s="132"/>
      <c r="HJ122" s="132"/>
      <c r="HK122" s="132"/>
      <c r="HL122" s="132"/>
      <c r="HM122" s="132"/>
      <c r="HN122" s="132"/>
      <c r="HO122" s="132"/>
      <c r="HP122" s="132"/>
      <c r="HQ122" s="132"/>
      <c r="HR122" s="132"/>
      <c r="HS122" s="132"/>
      <c r="HT122" s="132"/>
      <c r="HU122" s="132"/>
      <c r="HV122" s="132"/>
      <c r="HW122" s="132"/>
      <c r="HX122" s="132"/>
      <c r="HY122" s="132"/>
      <c r="HZ122" s="132"/>
      <c r="IA122" s="132"/>
      <c r="IB122" s="132"/>
      <c r="IC122" s="132"/>
      <c r="ID122" s="132"/>
      <c r="IE122" s="132"/>
      <c r="IF122" s="132"/>
      <c r="IG122" s="132"/>
      <c r="IH122" s="132"/>
      <c r="II122" s="132"/>
      <c r="IJ122" s="132"/>
      <c r="IK122" s="132"/>
      <c r="IL122" s="132"/>
      <c r="IM122" s="132"/>
      <c r="IN122" s="132"/>
      <c r="IO122" s="132"/>
      <c r="IP122" s="132"/>
      <c r="IQ122" s="132"/>
    </row>
    <row r="123" spans="1:251" s="135" customFormat="1" x14ac:dyDescent="0.25">
      <c r="A123" s="131" t="s">
        <v>550</v>
      </c>
      <c r="B123" s="131" t="s">
        <v>476</v>
      </c>
      <c r="C123" s="131" t="s">
        <v>24</v>
      </c>
      <c r="D123" s="131" t="s">
        <v>551</v>
      </c>
      <c r="E123" s="131" t="s">
        <v>552</v>
      </c>
      <c r="F123" s="132" t="s">
        <v>788</v>
      </c>
      <c r="G123" s="59" t="s">
        <v>1691</v>
      </c>
      <c r="H123" s="131" t="s">
        <v>553</v>
      </c>
      <c r="I123" s="131" t="s">
        <v>442</v>
      </c>
      <c r="J123" s="133">
        <v>42873</v>
      </c>
      <c r="K123" s="131" t="s">
        <v>1699</v>
      </c>
      <c r="L123" s="131" t="s">
        <v>492</v>
      </c>
      <c r="M123" s="131" t="s">
        <v>547</v>
      </c>
      <c r="N123" s="131" t="s">
        <v>554</v>
      </c>
      <c r="O123" s="131" t="s">
        <v>507</v>
      </c>
      <c r="P123" s="131" t="s">
        <v>16</v>
      </c>
      <c r="Q123" s="131" t="s">
        <v>555</v>
      </c>
      <c r="R123" s="132" t="s">
        <v>1700</v>
      </c>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c r="AN123" s="132"/>
      <c r="AO123" s="132"/>
      <c r="AP123" s="132"/>
      <c r="AQ123" s="132"/>
      <c r="AR123" s="132"/>
      <c r="AS123" s="132"/>
      <c r="AT123" s="132"/>
      <c r="AU123" s="132"/>
      <c r="AV123" s="132"/>
      <c r="AW123" s="132"/>
      <c r="AX123" s="132"/>
      <c r="AY123" s="132"/>
      <c r="AZ123" s="132"/>
      <c r="BA123" s="132"/>
      <c r="BB123" s="132"/>
      <c r="BC123" s="132"/>
      <c r="BD123" s="132"/>
      <c r="BE123" s="132"/>
      <c r="BF123" s="132"/>
      <c r="BG123" s="132"/>
      <c r="BH123" s="132"/>
      <c r="BI123" s="132"/>
      <c r="BJ123" s="132"/>
      <c r="BK123" s="132"/>
      <c r="BL123" s="132"/>
      <c r="BM123" s="132"/>
      <c r="BN123" s="132"/>
      <c r="BO123" s="132"/>
      <c r="BP123" s="132"/>
      <c r="BQ123" s="132"/>
      <c r="BR123" s="132"/>
      <c r="BS123" s="132"/>
      <c r="BT123" s="132"/>
      <c r="BU123" s="132"/>
      <c r="BV123" s="132"/>
      <c r="BW123" s="132"/>
      <c r="BX123" s="132"/>
      <c r="BY123" s="132"/>
      <c r="BZ123" s="132"/>
      <c r="CA123" s="132"/>
      <c r="CB123" s="132"/>
      <c r="CC123" s="132"/>
      <c r="CD123" s="132"/>
      <c r="CE123" s="132"/>
      <c r="CF123" s="132"/>
      <c r="CG123" s="132"/>
      <c r="CH123" s="132"/>
      <c r="CI123" s="132"/>
      <c r="CJ123" s="132"/>
      <c r="CK123" s="132"/>
      <c r="CL123" s="132"/>
      <c r="CM123" s="132"/>
      <c r="CN123" s="132"/>
      <c r="CO123" s="132"/>
      <c r="CP123" s="132"/>
      <c r="CQ123" s="132"/>
      <c r="CR123" s="132"/>
      <c r="CS123" s="132"/>
      <c r="CT123" s="132"/>
      <c r="CU123" s="132"/>
      <c r="CV123" s="132"/>
      <c r="CW123" s="132"/>
      <c r="CX123" s="132"/>
      <c r="CY123" s="132"/>
      <c r="CZ123" s="132"/>
      <c r="DA123" s="132"/>
      <c r="DB123" s="132"/>
      <c r="DC123" s="132"/>
      <c r="DD123" s="132"/>
      <c r="DE123" s="132"/>
      <c r="DF123" s="132"/>
      <c r="DG123" s="132"/>
      <c r="DH123" s="132"/>
      <c r="DI123" s="132"/>
      <c r="DJ123" s="132"/>
      <c r="DK123" s="132"/>
      <c r="DL123" s="132"/>
      <c r="DM123" s="132"/>
      <c r="DN123" s="132"/>
      <c r="DO123" s="132"/>
      <c r="DP123" s="132"/>
      <c r="DQ123" s="132"/>
      <c r="DR123" s="132"/>
      <c r="DS123" s="132"/>
      <c r="DT123" s="132"/>
      <c r="DU123" s="132"/>
      <c r="DV123" s="132"/>
      <c r="DW123" s="132"/>
      <c r="DX123" s="132"/>
      <c r="DY123" s="132"/>
      <c r="DZ123" s="132"/>
      <c r="EA123" s="132"/>
      <c r="EB123" s="132"/>
      <c r="EC123" s="132"/>
      <c r="ED123" s="132"/>
      <c r="EE123" s="132"/>
      <c r="EF123" s="132"/>
      <c r="EG123" s="132"/>
      <c r="EH123" s="132"/>
      <c r="EI123" s="132"/>
      <c r="EJ123" s="132"/>
      <c r="EK123" s="132"/>
      <c r="EL123" s="132"/>
      <c r="EM123" s="132"/>
      <c r="EN123" s="132"/>
      <c r="EO123" s="132"/>
      <c r="EP123" s="132"/>
      <c r="EQ123" s="132"/>
      <c r="ER123" s="132"/>
      <c r="ES123" s="132"/>
      <c r="ET123" s="132"/>
      <c r="EU123" s="132"/>
      <c r="EV123" s="132"/>
      <c r="EW123" s="132"/>
      <c r="EX123" s="132"/>
      <c r="EY123" s="132"/>
      <c r="EZ123" s="132"/>
      <c r="FA123" s="132"/>
      <c r="FB123" s="132"/>
      <c r="FC123" s="132"/>
      <c r="FD123" s="132"/>
      <c r="FE123" s="132"/>
      <c r="FF123" s="132"/>
      <c r="FG123" s="132"/>
      <c r="FH123" s="132"/>
      <c r="FI123" s="132"/>
      <c r="FJ123" s="132"/>
      <c r="FK123" s="132"/>
      <c r="FL123" s="132"/>
      <c r="FM123" s="132"/>
      <c r="FN123" s="132"/>
      <c r="FO123" s="132"/>
      <c r="FP123" s="132"/>
      <c r="FQ123" s="132"/>
      <c r="FR123" s="132"/>
      <c r="FS123" s="132"/>
      <c r="FT123" s="132"/>
      <c r="FU123" s="132"/>
      <c r="FV123" s="132"/>
      <c r="FW123" s="132"/>
      <c r="FX123" s="132"/>
      <c r="FY123" s="132"/>
      <c r="FZ123" s="132"/>
      <c r="GA123" s="132"/>
      <c r="GB123" s="132"/>
      <c r="GC123" s="132"/>
      <c r="GD123" s="132"/>
      <c r="GE123" s="132"/>
      <c r="GF123" s="132"/>
      <c r="GG123" s="132"/>
      <c r="GH123" s="132"/>
      <c r="GI123" s="132"/>
      <c r="GJ123" s="132"/>
      <c r="GK123" s="132"/>
      <c r="GL123" s="132"/>
      <c r="GM123" s="132"/>
      <c r="GN123" s="132"/>
      <c r="GO123" s="132"/>
      <c r="GP123" s="132"/>
      <c r="GQ123" s="132"/>
      <c r="GR123" s="132"/>
      <c r="GS123" s="132"/>
      <c r="GT123" s="132"/>
      <c r="GU123" s="132"/>
      <c r="GV123" s="132"/>
      <c r="GW123" s="132"/>
      <c r="GX123" s="132"/>
      <c r="GY123" s="132"/>
      <c r="GZ123" s="132"/>
      <c r="HA123" s="132"/>
      <c r="HB123" s="132"/>
      <c r="HC123" s="132"/>
      <c r="HD123" s="132"/>
      <c r="HE123" s="132"/>
      <c r="HF123" s="132"/>
      <c r="HG123" s="132"/>
      <c r="HH123" s="132"/>
      <c r="HI123" s="132"/>
      <c r="HJ123" s="132"/>
      <c r="HK123" s="132"/>
      <c r="HL123" s="132"/>
      <c r="HM123" s="132"/>
      <c r="HN123" s="132"/>
      <c r="HO123" s="132"/>
      <c r="HP123" s="132"/>
      <c r="HQ123" s="132"/>
      <c r="HR123" s="132"/>
      <c r="HS123" s="132"/>
      <c r="HT123" s="132"/>
      <c r="HU123" s="132"/>
      <c r="HV123" s="132"/>
      <c r="HW123" s="132"/>
      <c r="HX123" s="132"/>
      <c r="HY123" s="132"/>
      <c r="HZ123" s="132"/>
      <c r="IA123" s="132"/>
      <c r="IB123" s="132"/>
      <c r="IC123" s="132"/>
      <c r="ID123" s="132"/>
      <c r="IE123" s="132"/>
      <c r="IF123" s="132"/>
      <c r="IG123" s="132"/>
      <c r="IH123" s="132"/>
      <c r="II123" s="132"/>
      <c r="IJ123" s="132"/>
      <c r="IK123" s="132"/>
      <c r="IL123" s="132"/>
      <c r="IM123" s="132"/>
      <c r="IN123" s="132"/>
      <c r="IO123" s="132"/>
      <c r="IP123" s="132"/>
      <c r="IQ123" s="132"/>
    </row>
    <row r="124" spans="1:251" s="135" customFormat="1" x14ac:dyDescent="0.25">
      <c r="A124" s="131" t="s">
        <v>556</v>
      </c>
      <c r="B124" s="131" t="s">
        <v>476</v>
      </c>
      <c r="C124" s="131" t="s">
        <v>24</v>
      </c>
      <c r="D124" s="131" t="s">
        <v>557</v>
      </c>
      <c r="E124" s="131" t="s">
        <v>558</v>
      </c>
      <c r="F124" s="132" t="s">
        <v>439</v>
      </c>
      <c r="G124" s="59" t="s">
        <v>440</v>
      </c>
      <c r="H124" s="131" t="s">
        <v>559</v>
      </c>
      <c r="I124" s="131" t="s">
        <v>442</v>
      </c>
      <c r="J124" s="133">
        <v>42873</v>
      </c>
      <c r="K124" s="131" t="s">
        <v>1699</v>
      </c>
      <c r="L124" s="131" t="s">
        <v>492</v>
      </c>
      <c r="M124" s="131" t="s">
        <v>547</v>
      </c>
      <c r="N124" s="131" t="s">
        <v>560</v>
      </c>
      <c r="O124" s="131" t="s">
        <v>507</v>
      </c>
      <c r="P124" s="131" t="s">
        <v>16</v>
      </c>
      <c r="Q124" s="131" t="s">
        <v>561</v>
      </c>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132"/>
      <c r="AQ124" s="132"/>
      <c r="AR124" s="132"/>
      <c r="AS124" s="132"/>
      <c r="AT124" s="132"/>
      <c r="AU124" s="132"/>
      <c r="AV124" s="132"/>
      <c r="AW124" s="132"/>
      <c r="AX124" s="132"/>
      <c r="AY124" s="132"/>
      <c r="AZ124" s="132"/>
      <c r="BA124" s="132"/>
      <c r="BB124" s="132"/>
      <c r="BC124" s="132"/>
      <c r="BD124" s="132"/>
      <c r="BE124" s="132"/>
      <c r="BF124" s="132"/>
      <c r="BG124" s="132"/>
      <c r="BH124" s="132"/>
      <c r="BI124" s="132"/>
      <c r="BJ124" s="132"/>
      <c r="BK124" s="132"/>
      <c r="BL124" s="132"/>
      <c r="BM124" s="132"/>
      <c r="BN124" s="132"/>
      <c r="BO124" s="132"/>
      <c r="BP124" s="132"/>
      <c r="BQ124" s="132"/>
      <c r="BR124" s="132"/>
      <c r="BS124" s="132"/>
      <c r="BT124" s="132"/>
      <c r="BU124" s="132"/>
      <c r="BV124" s="132"/>
      <c r="BW124" s="132"/>
      <c r="BX124" s="132"/>
      <c r="BY124" s="132"/>
      <c r="BZ124" s="132"/>
      <c r="CA124" s="132"/>
      <c r="CB124" s="132"/>
      <c r="CC124" s="132"/>
      <c r="CD124" s="132"/>
      <c r="CE124" s="132"/>
      <c r="CF124" s="132"/>
      <c r="CG124" s="132"/>
      <c r="CH124" s="132"/>
      <c r="CI124" s="132"/>
      <c r="CJ124" s="132"/>
      <c r="CK124" s="132"/>
      <c r="CL124" s="132"/>
      <c r="CM124" s="132"/>
      <c r="CN124" s="132"/>
      <c r="CO124" s="132"/>
      <c r="CP124" s="132"/>
      <c r="CQ124" s="132"/>
      <c r="CR124" s="132"/>
      <c r="CS124" s="132"/>
      <c r="CT124" s="132"/>
      <c r="CU124" s="132"/>
      <c r="CV124" s="132"/>
      <c r="CW124" s="132"/>
      <c r="CX124" s="132"/>
      <c r="CY124" s="132"/>
      <c r="CZ124" s="132"/>
      <c r="DA124" s="132"/>
      <c r="DB124" s="132"/>
      <c r="DC124" s="132"/>
      <c r="DD124" s="132"/>
      <c r="DE124" s="132"/>
      <c r="DF124" s="132"/>
      <c r="DG124" s="132"/>
      <c r="DH124" s="132"/>
      <c r="DI124" s="132"/>
      <c r="DJ124" s="132"/>
      <c r="DK124" s="132"/>
      <c r="DL124" s="132"/>
      <c r="DM124" s="132"/>
      <c r="DN124" s="132"/>
      <c r="DO124" s="132"/>
      <c r="DP124" s="132"/>
      <c r="DQ124" s="132"/>
      <c r="DR124" s="132"/>
      <c r="DS124" s="132"/>
      <c r="DT124" s="132"/>
      <c r="DU124" s="132"/>
      <c r="DV124" s="132"/>
      <c r="DW124" s="132"/>
      <c r="DX124" s="132"/>
      <c r="DY124" s="132"/>
      <c r="DZ124" s="132"/>
      <c r="EA124" s="132"/>
      <c r="EB124" s="132"/>
      <c r="EC124" s="132"/>
      <c r="ED124" s="132"/>
      <c r="EE124" s="132"/>
      <c r="EF124" s="132"/>
      <c r="EG124" s="132"/>
      <c r="EH124" s="132"/>
      <c r="EI124" s="132"/>
      <c r="EJ124" s="132"/>
      <c r="EK124" s="132"/>
      <c r="EL124" s="132"/>
      <c r="EM124" s="132"/>
      <c r="EN124" s="132"/>
      <c r="EO124" s="132"/>
      <c r="EP124" s="132"/>
      <c r="EQ124" s="132"/>
      <c r="ER124" s="132"/>
      <c r="ES124" s="132"/>
      <c r="ET124" s="132"/>
      <c r="EU124" s="132"/>
      <c r="EV124" s="132"/>
      <c r="EW124" s="132"/>
      <c r="EX124" s="132"/>
      <c r="EY124" s="132"/>
      <c r="EZ124" s="132"/>
      <c r="FA124" s="132"/>
      <c r="FB124" s="132"/>
      <c r="FC124" s="132"/>
      <c r="FD124" s="132"/>
      <c r="FE124" s="132"/>
      <c r="FF124" s="132"/>
      <c r="FG124" s="132"/>
      <c r="FH124" s="132"/>
      <c r="FI124" s="132"/>
      <c r="FJ124" s="132"/>
      <c r="FK124" s="132"/>
      <c r="FL124" s="132"/>
      <c r="FM124" s="132"/>
      <c r="FN124" s="132"/>
      <c r="FO124" s="132"/>
      <c r="FP124" s="132"/>
      <c r="FQ124" s="132"/>
      <c r="FR124" s="132"/>
      <c r="FS124" s="132"/>
      <c r="FT124" s="132"/>
      <c r="FU124" s="132"/>
      <c r="FV124" s="132"/>
      <c r="FW124" s="132"/>
      <c r="FX124" s="132"/>
      <c r="FY124" s="132"/>
      <c r="FZ124" s="132"/>
      <c r="GA124" s="132"/>
      <c r="GB124" s="132"/>
      <c r="GC124" s="132"/>
      <c r="GD124" s="132"/>
      <c r="GE124" s="132"/>
      <c r="GF124" s="132"/>
      <c r="GG124" s="132"/>
      <c r="GH124" s="132"/>
      <c r="GI124" s="132"/>
      <c r="GJ124" s="132"/>
      <c r="GK124" s="132"/>
      <c r="GL124" s="132"/>
      <c r="GM124" s="132"/>
      <c r="GN124" s="132"/>
      <c r="GO124" s="132"/>
      <c r="GP124" s="132"/>
      <c r="GQ124" s="132"/>
      <c r="GR124" s="132"/>
      <c r="GS124" s="132"/>
      <c r="GT124" s="132"/>
      <c r="GU124" s="132"/>
      <c r="GV124" s="132"/>
      <c r="GW124" s="132"/>
      <c r="GX124" s="132"/>
      <c r="GY124" s="132"/>
      <c r="GZ124" s="132"/>
      <c r="HA124" s="132"/>
      <c r="HB124" s="132"/>
      <c r="HC124" s="132"/>
      <c r="HD124" s="132"/>
      <c r="HE124" s="132"/>
      <c r="HF124" s="132"/>
      <c r="HG124" s="132"/>
      <c r="HH124" s="132"/>
      <c r="HI124" s="132"/>
      <c r="HJ124" s="132"/>
      <c r="HK124" s="132"/>
      <c r="HL124" s="132"/>
      <c r="HM124" s="132"/>
      <c r="HN124" s="132"/>
      <c r="HO124" s="132"/>
      <c r="HP124" s="132"/>
      <c r="HQ124" s="132"/>
      <c r="HR124" s="132"/>
      <c r="HS124" s="132"/>
      <c r="HT124" s="132"/>
      <c r="HU124" s="132"/>
      <c r="HV124" s="132"/>
      <c r="HW124" s="132"/>
      <c r="HX124" s="132"/>
      <c r="HY124" s="132"/>
      <c r="HZ124" s="132"/>
      <c r="IA124" s="132"/>
      <c r="IB124" s="132"/>
      <c r="IC124" s="132"/>
      <c r="ID124" s="132"/>
      <c r="IE124" s="132"/>
      <c r="IF124" s="132"/>
      <c r="IG124" s="132"/>
      <c r="IH124" s="132"/>
      <c r="II124" s="132"/>
      <c r="IJ124" s="132"/>
      <c r="IK124" s="132"/>
      <c r="IL124" s="132"/>
      <c r="IM124" s="132"/>
      <c r="IN124" s="132"/>
      <c r="IO124" s="132"/>
      <c r="IP124" s="132"/>
      <c r="IQ124" s="132"/>
    </row>
    <row r="125" spans="1:251" s="135" customFormat="1" x14ac:dyDescent="0.25">
      <c r="A125" s="131" t="s">
        <v>562</v>
      </c>
      <c r="B125" s="131" t="s">
        <v>476</v>
      </c>
      <c r="C125" s="131" t="s">
        <v>24</v>
      </c>
      <c r="D125" s="131" t="s">
        <v>563</v>
      </c>
      <c r="E125" s="131" t="s">
        <v>563</v>
      </c>
      <c r="F125" s="132" t="s">
        <v>439</v>
      </c>
      <c r="G125" s="59" t="s">
        <v>1691</v>
      </c>
      <c r="H125" s="131" t="s">
        <v>564</v>
      </c>
      <c r="I125" s="131" t="s">
        <v>442</v>
      </c>
      <c r="J125" s="133">
        <v>42873</v>
      </c>
      <c r="K125" s="131" t="s">
        <v>1699</v>
      </c>
      <c r="L125" s="131" t="s">
        <v>492</v>
      </c>
      <c r="M125" s="131" t="s">
        <v>547</v>
      </c>
      <c r="N125" s="131" t="s">
        <v>566</v>
      </c>
      <c r="O125" s="131" t="s">
        <v>567</v>
      </c>
      <c r="P125" s="131" t="s">
        <v>536</v>
      </c>
      <c r="Q125" s="131" t="s">
        <v>568</v>
      </c>
      <c r="R125" s="132"/>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c r="AU125" s="132"/>
      <c r="AV125" s="132"/>
      <c r="AW125" s="132"/>
      <c r="AX125" s="132"/>
      <c r="AY125" s="132"/>
      <c r="AZ125" s="132"/>
      <c r="BA125" s="132"/>
      <c r="BB125" s="132"/>
      <c r="BC125" s="132"/>
      <c r="BD125" s="132"/>
      <c r="BE125" s="132"/>
      <c r="BF125" s="132"/>
      <c r="BG125" s="132"/>
      <c r="BH125" s="132"/>
      <c r="BI125" s="132"/>
      <c r="BJ125" s="132"/>
      <c r="BK125" s="132"/>
      <c r="BL125" s="132"/>
      <c r="BM125" s="132"/>
      <c r="BN125" s="132"/>
      <c r="BO125" s="132"/>
      <c r="BP125" s="132"/>
      <c r="BQ125" s="132"/>
      <c r="BR125" s="132"/>
      <c r="BS125" s="132"/>
      <c r="BT125" s="132"/>
      <c r="BU125" s="132"/>
      <c r="BV125" s="132"/>
      <c r="BW125" s="132"/>
      <c r="BX125" s="132"/>
      <c r="BY125" s="132"/>
      <c r="BZ125" s="132"/>
      <c r="CA125" s="132"/>
      <c r="CB125" s="132"/>
      <c r="CC125" s="132"/>
      <c r="CD125" s="132"/>
      <c r="CE125" s="132"/>
      <c r="CF125" s="132"/>
      <c r="CG125" s="132"/>
      <c r="CH125" s="132"/>
      <c r="CI125" s="132"/>
      <c r="CJ125" s="132"/>
      <c r="CK125" s="132"/>
      <c r="CL125" s="132"/>
      <c r="CM125" s="132"/>
      <c r="CN125" s="132"/>
      <c r="CO125" s="132"/>
      <c r="CP125" s="132"/>
      <c r="CQ125" s="132"/>
      <c r="CR125" s="132"/>
      <c r="CS125" s="132"/>
      <c r="CT125" s="132"/>
      <c r="CU125" s="132"/>
      <c r="CV125" s="132"/>
      <c r="CW125" s="132"/>
      <c r="CX125" s="132"/>
      <c r="CY125" s="132"/>
      <c r="CZ125" s="132"/>
      <c r="DA125" s="132"/>
      <c r="DB125" s="132"/>
      <c r="DC125" s="132"/>
      <c r="DD125" s="132"/>
      <c r="DE125" s="132"/>
      <c r="DF125" s="132"/>
      <c r="DG125" s="132"/>
      <c r="DH125" s="132"/>
      <c r="DI125" s="132"/>
      <c r="DJ125" s="132"/>
      <c r="DK125" s="132"/>
      <c r="DL125" s="132"/>
      <c r="DM125" s="132"/>
      <c r="DN125" s="132"/>
      <c r="DO125" s="132"/>
      <c r="DP125" s="132"/>
      <c r="DQ125" s="132"/>
      <c r="DR125" s="132"/>
      <c r="DS125" s="132"/>
      <c r="DT125" s="132"/>
      <c r="DU125" s="132"/>
      <c r="DV125" s="132"/>
      <c r="DW125" s="132"/>
      <c r="DX125" s="132"/>
      <c r="DY125" s="132"/>
      <c r="DZ125" s="132"/>
      <c r="EA125" s="132"/>
      <c r="EB125" s="132"/>
      <c r="EC125" s="132"/>
      <c r="ED125" s="132"/>
      <c r="EE125" s="132"/>
      <c r="EF125" s="132"/>
      <c r="EG125" s="132"/>
      <c r="EH125" s="132"/>
      <c r="EI125" s="132"/>
      <c r="EJ125" s="132"/>
      <c r="EK125" s="132"/>
      <c r="EL125" s="132"/>
      <c r="EM125" s="132"/>
      <c r="EN125" s="132"/>
      <c r="EO125" s="132"/>
      <c r="EP125" s="132"/>
      <c r="EQ125" s="132"/>
      <c r="ER125" s="132"/>
      <c r="ES125" s="132"/>
      <c r="ET125" s="132"/>
      <c r="EU125" s="132"/>
      <c r="EV125" s="132"/>
      <c r="EW125" s="132"/>
      <c r="EX125" s="132"/>
      <c r="EY125" s="132"/>
      <c r="EZ125" s="132"/>
      <c r="FA125" s="132"/>
      <c r="FB125" s="132"/>
      <c r="FC125" s="132"/>
      <c r="FD125" s="132"/>
      <c r="FE125" s="132"/>
      <c r="FF125" s="132"/>
      <c r="FG125" s="132"/>
      <c r="FH125" s="132"/>
      <c r="FI125" s="132"/>
      <c r="FJ125" s="132"/>
      <c r="FK125" s="132"/>
      <c r="FL125" s="132"/>
      <c r="FM125" s="132"/>
      <c r="FN125" s="132"/>
      <c r="FO125" s="132"/>
      <c r="FP125" s="132"/>
      <c r="FQ125" s="132"/>
      <c r="FR125" s="132"/>
      <c r="FS125" s="132"/>
      <c r="FT125" s="132"/>
      <c r="FU125" s="132"/>
      <c r="FV125" s="132"/>
      <c r="FW125" s="132"/>
      <c r="FX125" s="132"/>
      <c r="FY125" s="132"/>
      <c r="FZ125" s="132"/>
      <c r="GA125" s="132"/>
      <c r="GB125" s="132"/>
      <c r="GC125" s="132"/>
      <c r="GD125" s="132"/>
      <c r="GE125" s="132"/>
      <c r="GF125" s="132"/>
      <c r="GG125" s="132"/>
      <c r="GH125" s="132"/>
      <c r="GI125" s="132"/>
      <c r="GJ125" s="132"/>
      <c r="GK125" s="132"/>
      <c r="GL125" s="132"/>
      <c r="GM125" s="132"/>
      <c r="GN125" s="132"/>
      <c r="GO125" s="132"/>
      <c r="GP125" s="132"/>
      <c r="GQ125" s="132"/>
      <c r="GR125" s="132"/>
      <c r="GS125" s="132"/>
      <c r="GT125" s="132"/>
      <c r="GU125" s="132"/>
      <c r="GV125" s="132"/>
      <c r="GW125" s="132"/>
      <c r="GX125" s="132"/>
      <c r="GY125" s="132"/>
      <c r="GZ125" s="132"/>
      <c r="HA125" s="132"/>
      <c r="HB125" s="132"/>
      <c r="HC125" s="132"/>
      <c r="HD125" s="132"/>
      <c r="HE125" s="132"/>
      <c r="HF125" s="132"/>
      <c r="HG125" s="132"/>
      <c r="HH125" s="132"/>
      <c r="HI125" s="132"/>
      <c r="HJ125" s="132"/>
      <c r="HK125" s="132"/>
      <c r="HL125" s="132"/>
      <c r="HM125" s="132"/>
      <c r="HN125" s="132"/>
      <c r="HO125" s="132"/>
      <c r="HP125" s="132"/>
      <c r="HQ125" s="132"/>
      <c r="HR125" s="132"/>
      <c r="HS125" s="132"/>
      <c r="HT125" s="132"/>
      <c r="HU125" s="132"/>
      <c r="HV125" s="132"/>
      <c r="HW125" s="132"/>
      <c r="HX125" s="132"/>
      <c r="HY125" s="132"/>
      <c r="HZ125" s="132"/>
      <c r="IA125" s="132"/>
      <c r="IB125" s="132"/>
      <c r="IC125" s="132"/>
      <c r="ID125" s="132"/>
      <c r="IE125" s="132"/>
      <c r="IF125" s="132"/>
      <c r="IG125" s="132"/>
      <c r="IH125" s="132"/>
      <c r="II125" s="132"/>
      <c r="IJ125" s="132"/>
      <c r="IK125" s="132"/>
      <c r="IL125" s="132"/>
      <c r="IM125" s="132"/>
      <c r="IN125" s="132"/>
      <c r="IO125" s="132"/>
      <c r="IP125" s="132"/>
      <c r="IQ125" s="132"/>
    </row>
    <row r="126" spans="1:251" s="135" customFormat="1" x14ac:dyDescent="0.25">
      <c r="A126" s="131" t="s">
        <v>569</v>
      </c>
      <c r="B126" s="131" t="s">
        <v>476</v>
      </c>
      <c r="C126" s="131" t="s">
        <v>25</v>
      </c>
      <c r="D126" s="131" t="s">
        <v>557</v>
      </c>
      <c r="E126" s="131" t="s">
        <v>570</v>
      </c>
      <c r="F126" s="132" t="s">
        <v>439</v>
      </c>
      <c r="G126" s="59" t="s">
        <v>440</v>
      </c>
      <c r="H126" s="131" t="s">
        <v>571</v>
      </c>
      <c r="I126" s="131" t="s">
        <v>442</v>
      </c>
      <c r="J126" s="133">
        <v>42873</v>
      </c>
      <c r="K126" s="131" t="s">
        <v>1699</v>
      </c>
      <c r="L126" s="131" t="s">
        <v>492</v>
      </c>
      <c r="M126" s="131" t="s">
        <v>547</v>
      </c>
      <c r="N126" s="131" t="s">
        <v>572</v>
      </c>
      <c r="O126" s="131" t="s">
        <v>507</v>
      </c>
      <c r="P126" s="131" t="s">
        <v>16</v>
      </c>
      <c r="Q126" s="131" t="s">
        <v>549</v>
      </c>
      <c r="R126" s="132"/>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c r="AN126" s="132"/>
      <c r="AO126" s="132"/>
      <c r="AP126" s="132"/>
      <c r="AQ126" s="132"/>
      <c r="AR126" s="132"/>
      <c r="AS126" s="132"/>
      <c r="AT126" s="132"/>
      <c r="AU126" s="132"/>
      <c r="AV126" s="132"/>
      <c r="AW126" s="132"/>
      <c r="AX126" s="132"/>
      <c r="AY126" s="132"/>
      <c r="AZ126" s="132"/>
      <c r="BA126" s="132"/>
      <c r="BB126" s="132"/>
      <c r="BC126" s="132"/>
      <c r="BD126" s="132"/>
      <c r="BE126" s="132"/>
      <c r="BF126" s="132"/>
      <c r="BG126" s="132"/>
      <c r="BH126" s="132"/>
      <c r="BI126" s="132"/>
      <c r="BJ126" s="132"/>
      <c r="BK126" s="132"/>
      <c r="BL126" s="132"/>
      <c r="BM126" s="132"/>
      <c r="BN126" s="132"/>
      <c r="BO126" s="132"/>
      <c r="BP126" s="132"/>
      <c r="BQ126" s="132"/>
      <c r="BR126" s="132"/>
      <c r="BS126" s="132"/>
      <c r="BT126" s="132"/>
      <c r="BU126" s="132"/>
      <c r="BV126" s="132"/>
      <c r="BW126" s="132"/>
      <c r="BX126" s="132"/>
      <c r="BY126" s="132"/>
      <c r="BZ126" s="132"/>
      <c r="CA126" s="132"/>
      <c r="CB126" s="132"/>
      <c r="CC126" s="132"/>
      <c r="CD126" s="132"/>
      <c r="CE126" s="132"/>
      <c r="CF126" s="132"/>
      <c r="CG126" s="132"/>
      <c r="CH126" s="132"/>
      <c r="CI126" s="132"/>
      <c r="CJ126" s="132"/>
      <c r="CK126" s="132"/>
      <c r="CL126" s="132"/>
      <c r="CM126" s="132"/>
      <c r="CN126" s="132"/>
      <c r="CO126" s="132"/>
      <c r="CP126" s="132"/>
      <c r="CQ126" s="132"/>
      <c r="CR126" s="132"/>
      <c r="CS126" s="132"/>
      <c r="CT126" s="132"/>
      <c r="CU126" s="132"/>
      <c r="CV126" s="132"/>
      <c r="CW126" s="132"/>
      <c r="CX126" s="132"/>
      <c r="CY126" s="132"/>
      <c r="CZ126" s="132"/>
      <c r="DA126" s="132"/>
      <c r="DB126" s="132"/>
      <c r="DC126" s="132"/>
      <c r="DD126" s="132"/>
      <c r="DE126" s="132"/>
      <c r="DF126" s="132"/>
      <c r="DG126" s="132"/>
      <c r="DH126" s="132"/>
      <c r="DI126" s="132"/>
      <c r="DJ126" s="132"/>
      <c r="DK126" s="132"/>
      <c r="DL126" s="132"/>
      <c r="DM126" s="132"/>
      <c r="DN126" s="132"/>
      <c r="DO126" s="132"/>
      <c r="DP126" s="132"/>
      <c r="DQ126" s="132"/>
      <c r="DR126" s="132"/>
      <c r="DS126" s="132"/>
      <c r="DT126" s="132"/>
      <c r="DU126" s="132"/>
      <c r="DV126" s="132"/>
      <c r="DW126" s="132"/>
      <c r="DX126" s="132"/>
      <c r="DY126" s="132"/>
      <c r="DZ126" s="132"/>
      <c r="EA126" s="132"/>
      <c r="EB126" s="132"/>
      <c r="EC126" s="132"/>
      <c r="ED126" s="132"/>
      <c r="EE126" s="132"/>
      <c r="EF126" s="132"/>
      <c r="EG126" s="132"/>
      <c r="EH126" s="132"/>
      <c r="EI126" s="132"/>
      <c r="EJ126" s="132"/>
      <c r="EK126" s="132"/>
      <c r="EL126" s="132"/>
      <c r="EM126" s="132"/>
      <c r="EN126" s="132"/>
      <c r="EO126" s="132"/>
      <c r="EP126" s="132"/>
      <c r="EQ126" s="132"/>
      <c r="ER126" s="132"/>
      <c r="ES126" s="132"/>
      <c r="ET126" s="132"/>
      <c r="EU126" s="132"/>
      <c r="EV126" s="132"/>
      <c r="EW126" s="132"/>
      <c r="EX126" s="132"/>
      <c r="EY126" s="132"/>
      <c r="EZ126" s="132"/>
      <c r="FA126" s="132"/>
      <c r="FB126" s="132"/>
      <c r="FC126" s="132"/>
      <c r="FD126" s="132"/>
      <c r="FE126" s="132"/>
      <c r="FF126" s="132"/>
      <c r="FG126" s="132"/>
      <c r="FH126" s="132"/>
      <c r="FI126" s="132"/>
      <c r="FJ126" s="132"/>
      <c r="FK126" s="132"/>
      <c r="FL126" s="132"/>
      <c r="FM126" s="132"/>
      <c r="FN126" s="132"/>
      <c r="FO126" s="132"/>
      <c r="FP126" s="132"/>
      <c r="FQ126" s="132"/>
      <c r="FR126" s="132"/>
      <c r="FS126" s="132"/>
      <c r="FT126" s="132"/>
      <c r="FU126" s="132"/>
      <c r="FV126" s="132"/>
      <c r="FW126" s="132"/>
      <c r="FX126" s="132"/>
      <c r="FY126" s="132"/>
      <c r="FZ126" s="132"/>
      <c r="GA126" s="132"/>
      <c r="GB126" s="132"/>
      <c r="GC126" s="132"/>
      <c r="GD126" s="132"/>
      <c r="GE126" s="132"/>
      <c r="GF126" s="132"/>
      <c r="GG126" s="132"/>
      <c r="GH126" s="132"/>
      <c r="GI126" s="132"/>
      <c r="GJ126" s="132"/>
      <c r="GK126" s="132"/>
      <c r="GL126" s="132"/>
      <c r="GM126" s="132"/>
      <c r="GN126" s="132"/>
      <c r="GO126" s="132"/>
      <c r="GP126" s="132"/>
      <c r="GQ126" s="132"/>
      <c r="GR126" s="132"/>
      <c r="GS126" s="132"/>
      <c r="GT126" s="132"/>
      <c r="GU126" s="132"/>
      <c r="GV126" s="132"/>
      <c r="GW126" s="132"/>
      <c r="GX126" s="132"/>
      <c r="GY126" s="132"/>
      <c r="GZ126" s="132"/>
      <c r="HA126" s="132"/>
      <c r="HB126" s="132"/>
      <c r="HC126" s="132"/>
      <c r="HD126" s="132"/>
      <c r="HE126" s="132"/>
      <c r="HF126" s="132"/>
      <c r="HG126" s="132"/>
      <c r="HH126" s="132"/>
      <c r="HI126" s="132"/>
      <c r="HJ126" s="132"/>
      <c r="HK126" s="132"/>
      <c r="HL126" s="132"/>
      <c r="HM126" s="132"/>
      <c r="HN126" s="132"/>
      <c r="HO126" s="132"/>
      <c r="HP126" s="132"/>
      <c r="HQ126" s="132"/>
      <c r="HR126" s="132"/>
      <c r="HS126" s="132"/>
      <c r="HT126" s="132"/>
      <c r="HU126" s="132"/>
      <c r="HV126" s="132"/>
      <c r="HW126" s="132"/>
      <c r="HX126" s="132"/>
      <c r="HY126" s="132"/>
      <c r="HZ126" s="132"/>
      <c r="IA126" s="132"/>
      <c r="IB126" s="132"/>
      <c r="IC126" s="132"/>
      <c r="ID126" s="132"/>
      <c r="IE126" s="132"/>
      <c r="IF126" s="132"/>
      <c r="IG126" s="132"/>
      <c r="IH126" s="132"/>
      <c r="II126" s="132"/>
      <c r="IJ126" s="132"/>
      <c r="IK126" s="132"/>
      <c r="IL126" s="132"/>
      <c r="IM126" s="132"/>
      <c r="IN126" s="132"/>
      <c r="IO126" s="132"/>
      <c r="IP126" s="132"/>
      <c r="IQ126" s="132"/>
    </row>
    <row r="127" spans="1:251" s="135" customFormat="1" x14ac:dyDescent="0.25">
      <c r="A127" s="131" t="s">
        <v>573</v>
      </c>
      <c r="B127" s="131" t="s">
        <v>437</v>
      </c>
      <c r="C127" s="131" t="s">
        <v>24</v>
      </c>
      <c r="D127" s="131" t="s">
        <v>481</v>
      </c>
      <c r="E127" s="131" t="s">
        <v>481</v>
      </c>
      <c r="F127" s="132" t="s">
        <v>439</v>
      </c>
      <c r="G127" s="59" t="s">
        <v>440</v>
      </c>
      <c r="H127" s="131" t="s">
        <v>574</v>
      </c>
      <c r="I127" s="131" t="s">
        <v>442</v>
      </c>
      <c r="J127" s="133">
        <v>42873</v>
      </c>
      <c r="K127" s="131" t="s">
        <v>1699</v>
      </c>
      <c r="L127" s="131" t="s">
        <v>492</v>
      </c>
      <c r="M127" s="131" t="s">
        <v>547</v>
      </c>
      <c r="N127" s="131" t="s">
        <v>576</v>
      </c>
      <c r="O127" s="131" t="s">
        <v>488</v>
      </c>
      <c r="P127" s="131" t="s">
        <v>16</v>
      </c>
      <c r="Q127" s="131" t="s">
        <v>549</v>
      </c>
      <c r="R127" s="132"/>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c r="AN127" s="132"/>
      <c r="AO127" s="132"/>
      <c r="AP127" s="132"/>
      <c r="AQ127" s="132"/>
      <c r="AR127" s="132"/>
      <c r="AS127" s="132"/>
      <c r="AT127" s="132"/>
      <c r="AU127" s="132"/>
      <c r="AV127" s="132"/>
      <c r="AW127" s="132"/>
      <c r="AX127" s="132"/>
      <c r="AY127" s="132"/>
      <c r="AZ127" s="132"/>
      <c r="BA127" s="132"/>
      <c r="BB127" s="132"/>
      <c r="BC127" s="132"/>
      <c r="BD127" s="132"/>
      <c r="BE127" s="132"/>
      <c r="BF127" s="132"/>
      <c r="BG127" s="132"/>
      <c r="BH127" s="132"/>
      <c r="BI127" s="132"/>
      <c r="BJ127" s="132"/>
      <c r="BK127" s="132"/>
      <c r="BL127" s="132"/>
      <c r="BM127" s="132"/>
      <c r="BN127" s="132"/>
      <c r="BO127" s="132"/>
      <c r="BP127" s="132"/>
      <c r="BQ127" s="132"/>
      <c r="BR127" s="132"/>
      <c r="BS127" s="132"/>
      <c r="BT127" s="132"/>
      <c r="BU127" s="132"/>
      <c r="BV127" s="132"/>
      <c r="BW127" s="132"/>
      <c r="BX127" s="132"/>
      <c r="BY127" s="132"/>
      <c r="BZ127" s="132"/>
      <c r="CA127" s="132"/>
      <c r="CB127" s="132"/>
      <c r="CC127" s="132"/>
      <c r="CD127" s="132"/>
      <c r="CE127" s="132"/>
      <c r="CF127" s="132"/>
      <c r="CG127" s="132"/>
      <c r="CH127" s="132"/>
      <c r="CI127" s="132"/>
      <c r="CJ127" s="132"/>
      <c r="CK127" s="132"/>
      <c r="CL127" s="132"/>
      <c r="CM127" s="132"/>
      <c r="CN127" s="132"/>
      <c r="CO127" s="132"/>
      <c r="CP127" s="132"/>
      <c r="CQ127" s="132"/>
      <c r="CR127" s="132"/>
      <c r="CS127" s="132"/>
      <c r="CT127" s="132"/>
      <c r="CU127" s="132"/>
      <c r="CV127" s="132"/>
      <c r="CW127" s="132"/>
      <c r="CX127" s="132"/>
      <c r="CY127" s="132"/>
      <c r="CZ127" s="132"/>
      <c r="DA127" s="132"/>
      <c r="DB127" s="132"/>
      <c r="DC127" s="132"/>
      <c r="DD127" s="132"/>
      <c r="DE127" s="132"/>
      <c r="DF127" s="132"/>
      <c r="DG127" s="132"/>
      <c r="DH127" s="132"/>
      <c r="DI127" s="132"/>
      <c r="DJ127" s="132"/>
      <c r="DK127" s="132"/>
      <c r="DL127" s="132"/>
      <c r="DM127" s="132"/>
      <c r="DN127" s="132"/>
      <c r="DO127" s="132"/>
      <c r="DP127" s="132"/>
      <c r="DQ127" s="132"/>
      <c r="DR127" s="132"/>
      <c r="DS127" s="132"/>
      <c r="DT127" s="132"/>
      <c r="DU127" s="132"/>
      <c r="DV127" s="132"/>
      <c r="DW127" s="132"/>
      <c r="DX127" s="132"/>
      <c r="DY127" s="132"/>
      <c r="DZ127" s="132"/>
      <c r="EA127" s="132"/>
      <c r="EB127" s="132"/>
      <c r="EC127" s="132"/>
      <c r="ED127" s="132"/>
      <c r="EE127" s="132"/>
      <c r="EF127" s="132"/>
      <c r="EG127" s="132"/>
      <c r="EH127" s="132"/>
      <c r="EI127" s="132"/>
      <c r="EJ127" s="132"/>
      <c r="EK127" s="132"/>
      <c r="EL127" s="132"/>
      <c r="EM127" s="132"/>
      <c r="EN127" s="132"/>
      <c r="EO127" s="132"/>
      <c r="EP127" s="132"/>
      <c r="EQ127" s="132"/>
      <c r="ER127" s="132"/>
      <c r="ES127" s="132"/>
      <c r="ET127" s="132"/>
      <c r="EU127" s="132"/>
      <c r="EV127" s="132"/>
      <c r="EW127" s="132"/>
      <c r="EX127" s="132"/>
      <c r="EY127" s="132"/>
      <c r="EZ127" s="132"/>
      <c r="FA127" s="132"/>
      <c r="FB127" s="132"/>
      <c r="FC127" s="132"/>
      <c r="FD127" s="132"/>
      <c r="FE127" s="132"/>
      <c r="FF127" s="132"/>
      <c r="FG127" s="132"/>
      <c r="FH127" s="132"/>
      <c r="FI127" s="132"/>
      <c r="FJ127" s="132"/>
      <c r="FK127" s="132"/>
      <c r="FL127" s="132"/>
      <c r="FM127" s="132"/>
      <c r="FN127" s="132"/>
      <c r="FO127" s="132"/>
      <c r="FP127" s="132"/>
      <c r="FQ127" s="132"/>
      <c r="FR127" s="132"/>
      <c r="FS127" s="132"/>
      <c r="FT127" s="132"/>
      <c r="FU127" s="132"/>
      <c r="FV127" s="132"/>
      <c r="FW127" s="132"/>
      <c r="FX127" s="132"/>
      <c r="FY127" s="132"/>
      <c r="FZ127" s="132"/>
      <c r="GA127" s="132"/>
      <c r="GB127" s="132"/>
      <c r="GC127" s="132"/>
      <c r="GD127" s="132"/>
      <c r="GE127" s="132"/>
      <c r="GF127" s="132"/>
      <c r="GG127" s="132"/>
      <c r="GH127" s="132"/>
      <c r="GI127" s="132"/>
      <c r="GJ127" s="132"/>
      <c r="GK127" s="132"/>
      <c r="GL127" s="132"/>
      <c r="GM127" s="132"/>
      <c r="GN127" s="132"/>
      <c r="GO127" s="132"/>
      <c r="GP127" s="132"/>
      <c r="GQ127" s="132"/>
      <c r="GR127" s="132"/>
      <c r="GS127" s="132"/>
      <c r="GT127" s="132"/>
      <c r="GU127" s="132"/>
      <c r="GV127" s="132"/>
      <c r="GW127" s="132"/>
      <c r="GX127" s="132"/>
      <c r="GY127" s="132"/>
      <c r="GZ127" s="132"/>
      <c r="HA127" s="132"/>
      <c r="HB127" s="132"/>
      <c r="HC127" s="132"/>
      <c r="HD127" s="132"/>
      <c r="HE127" s="132"/>
      <c r="HF127" s="132"/>
      <c r="HG127" s="132"/>
      <c r="HH127" s="132"/>
      <c r="HI127" s="132"/>
      <c r="HJ127" s="132"/>
      <c r="HK127" s="132"/>
      <c r="HL127" s="132"/>
      <c r="HM127" s="132"/>
      <c r="HN127" s="132"/>
      <c r="HO127" s="132"/>
      <c r="HP127" s="132"/>
      <c r="HQ127" s="132"/>
      <c r="HR127" s="132"/>
      <c r="HS127" s="132"/>
      <c r="HT127" s="132"/>
      <c r="HU127" s="132"/>
      <c r="HV127" s="132"/>
      <c r="HW127" s="132"/>
      <c r="HX127" s="132"/>
      <c r="HY127" s="132"/>
      <c r="HZ127" s="132"/>
      <c r="IA127" s="132"/>
      <c r="IB127" s="132"/>
      <c r="IC127" s="132"/>
      <c r="ID127" s="132"/>
      <c r="IE127" s="132"/>
      <c r="IF127" s="132"/>
      <c r="IG127" s="132"/>
      <c r="IH127" s="132"/>
      <c r="II127" s="132"/>
      <c r="IJ127" s="132"/>
      <c r="IK127" s="132"/>
      <c r="IL127" s="132"/>
      <c r="IM127" s="132"/>
      <c r="IN127" s="132"/>
      <c r="IO127" s="132"/>
      <c r="IP127" s="132"/>
      <c r="IQ127" s="132"/>
    </row>
    <row r="128" spans="1:251" s="135" customFormat="1" x14ac:dyDescent="0.25">
      <c r="A128" s="131" t="s">
        <v>577</v>
      </c>
      <c r="B128" s="131" t="s">
        <v>476</v>
      </c>
      <c r="C128" s="131" t="s">
        <v>24</v>
      </c>
      <c r="D128" s="131" t="s">
        <v>578</v>
      </c>
      <c r="E128" s="131" t="s">
        <v>579</v>
      </c>
      <c r="F128" s="132" t="s">
        <v>439</v>
      </c>
      <c r="G128" s="59" t="s">
        <v>440</v>
      </c>
      <c r="H128" s="131" t="s">
        <v>580</v>
      </c>
      <c r="I128" s="131" t="s">
        <v>442</v>
      </c>
      <c r="J128" s="133">
        <v>42873</v>
      </c>
      <c r="K128" s="131" t="s">
        <v>1699</v>
      </c>
      <c r="L128" s="131" t="s">
        <v>492</v>
      </c>
      <c r="M128" s="131" t="s">
        <v>547</v>
      </c>
      <c r="N128" s="131" t="s">
        <v>581</v>
      </c>
      <c r="O128" s="131" t="s">
        <v>454</v>
      </c>
      <c r="P128" s="131" t="s">
        <v>15</v>
      </c>
      <c r="Q128" s="131" t="s">
        <v>549</v>
      </c>
    </row>
    <row r="129" spans="1:251" s="135" customFormat="1" x14ac:dyDescent="0.25">
      <c r="A129" s="131" t="s">
        <v>582</v>
      </c>
      <c r="B129" s="131" t="s">
        <v>476</v>
      </c>
      <c r="C129" s="131" t="s">
        <v>25</v>
      </c>
      <c r="D129" s="131" t="s">
        <v>583</v>
      </c>
      <c r="E129" s="131" t="s">
        <v>584</v>
      </c>
      <c r="F129" s="132" t="s">
        <v>439</v>
      </c>
      <c r="G129" s="59" t="s">
        <v>440</v>
      </c>
      <c r="H129" s="131" t="s">
        <v>585</v>
      </c>
      <c r="I129" s="131" t="s">
        <v>442</v>
      </c>
      <c r="J129" s="133">
        <v>42873</v>
      </c>
      <c r="K129" s="131" t="s">
        <v>1699</v>
      </c>
      <c r="L129" s="131" t="s">
        <v>492</v>
      </c>
      <c r="M129" s="131" t="s">
        <v>547</v>
      </c>
      <c r="N129" s="131" t="s">
        <v>586</v>
      </c>
      <c r="O129" s="131" t="s">
        <v>507</v>
      </c>
      <c r="P129" s="131" t="s">
        <v>536</v>
      </c>
      <c r="Q129" s="131" t="s">
        <v>587</v>
      </c>
    </row>
    <row r="130" spans="1:251" s="135" customFormat="1" x14ac:dyDescent="0.25">
      <c r="A130" s="131" t="s">
        <v>588</v>
      </c>
      <c r="B130" s="131" t="s">
        <v>437</v>
      </c>
      <c r="C130" s="131" t="s">
        <v>24</v>
      </c>
      <c r="D130" s="131" t="s">
        <v>481</v>
      </c>
      <c r="E130" s="131" t="s">
        <v>481</v>
      </c>
      <c r="F130" s="132" t="s">
        <v>439</v>
      </c>
      <c r="G130" s="59" t="s">
        <v>1691</v>
      </c>
      <c r="H130" s="131" t="s">
        <v>589</v>
      </c>
      <c r="I130" s="131" t="s">
        <v>442</v>
      </c>
      <c r="J130" s="133">
        <v>42873</v>
      </c>
      <c r="K130" s="131" t="s">
        <v>1699</v>
      </c>
      <c r="L130" s="131" t="s">
        <v>492</v>
      </c>
      <c r="M130" s="131" t="s">
        <v>547</v>
      </c>
      <c r="N130" s="131" t="s">
        <v>590</v>
      </c>
      <c r="O130" s="131" t="s">
        <v>488</v>
      </c>
      <c r="P130" s="131" t="s">
        <v>16</v>
      </c>
      <c r="Q130" s="131" t="s">
        <v>549</v>
      </c>
    </row>
    <row r="131" spans="1:251" s="135" customFormat="1" x14ac:dyDescent="0.25">
      <c r="A131" s="131" t="s">
        <v>631</v>
      </c>
      <c r="B131" s="131" t="s">
        <v>476</v>
      </c>
      <c r="C131" s="131" t="s">
        <v>24</v>
      </c>
      <c r="D131" s="131" t="s">
        <v>632</v>
      </c>
      <c r="E131" s="131" t="s">
        <v>632</v>
      </c>
      <c r="F131" s="135" t="s">
        <v>439</v>
      </c>
      <c r="G131" s="59" t="s">
        <v>1691</v>
      </c>
      <c r="H131" s="131" t="s">
        <v>1701</v>
      </c>
      <c r="I131" s="131" t="s">
        <v>442</v>
      </c>
      <c r="J131" s="133">
        <v>42879</v>
      </c>
      <c r="K131" s="131" t="s">
        <v>1702</v>
      </c>
      <c r="L131" s="131" t="s">
        <v>596</v>
      </c>
      <c r="M131" s="131" t="s">
        <v>634</v>
      </c>
      <c r="N131" s="131" t="s">
        <v>635</v>
      </c>
      <c r="O131" s="131" t="s">
        <v>507</v>
      </c>
      <c r="P131" s="131" t="s">
        <v>16</v>
      </c>
      <c r="Q131" s="131" t="s">
        <v>636</v>
      </c>
      <c r="R131" s="132"/>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c r="AN131" s="132"/>
      <c r="AO131" s="132"/>
      <c r="AP131" s="132"/>
      <c r="AQ131" s="132"/>
      <c r="AR131" s="132"/>
      <c r="AS131" s="132"/>
      <c r="AT131" s="132"/>
      <c r="AU131" s="132"/>
      <c r="AV131" s="132"/>
      <c r="AW131" s="132"/>
      <c r="AX131" s="132"/>
      <c r="AY131" s="132"/>
      <c r="AZ131" s="132"/>
      <c r="BA131" s="132"/>
      <c r="BB131" s="132"/>
      <c r="BC131" s="132"/>
      <c r="BD131" s="132"/>
      <c r="BE131" s="132"/>
      <c r="BF131" s="132"/>
      <c r="BG131" s="132"/>
      <c r="BH131" s="132"/>
      <c r="BI131" s="132"/>
      <c r="BJ131" s="132"/>
      <c r="BK131" s="132"/>
      <c r="BL131" s="132"/>
      <c r="BM131" s="132"/>
      <c r="BN131" s="132"/>
      <c r="BO131" s="132"/>
      <c r="BP131" s="132"/>
      <c r="BQ131" s="132"/>
      <c r="BR131" s="132"/>
      <c r="BS131" s="132"/>
      <c r="BT131" s="132"/>
      <c r="BU131" s="132"/>
      <c r="BV131" s="132"/>
      <c r="BW131" s="132"/>
      <c r="BX131" s="132"/>
      <c r="BY131" s="132"/>
      <c r="BZ131" s="132"/>
      <c r="CA131" s="132"/>
      <c r="CB131" s="132"/>
      <c r="CC131" s="132"/>
      <c r="CD131" s="132"/>
      <c r="CE131" s="132"/>
      <c r="CF131" s="132"/>
      <c r="CG131" s="132"/>
      <c r="CH131" s="132"/>
      <c r="CI131" s="132"/>
      <c r="CJ131" s="132"/>
      <c r="CK131" s="132"/>
      <c r="CL131" s="132"/>
      <c r="CM131" s="132"/>
      <c r="CN131" s="132"/>
      <c r="CO131" s="132"/>
      <c r="CP131" s="132"/>
      <c r="CQ131" s="132"/>
      <c r="CR131" s="132"/>
      <c r="CS131" s="132"/>
      <c r="CT131" s="132"/>
      <c r="CU131" s="132"/>
      <c r="CV131" s="132"/>
      <c r="CW131" s="132"/>
      <c r="CX131" s="132"/>
      <c r="CY131" s="132"/>
      <c r="CZ131" s="132"/>
      <c r="DA131" s="132"/>
      <c r="DB131" s="132"/>
      <c r="DC131" s="132"/>
      <c r="DD131" s="132"/>
      <c r="DE131" s="132"/>
      <c r="DF131" s="132"/>
      <c r="DG131" s="132"/>
      <c r="DH131" s="132"/>
      <c r="DI131" s="132"/>
      <c r="DJ131" s="132"/>
      <c r="DK131" s="132"/>
      <c r="DL131" s="132"/>
      <c r="DM131" s="132"/>
      <c r="DN131" s="132"/>
      <c r="DO131" s="132"/>
      <c r="DP131" s="132"/>
      <c r="DQ131" s="132"/>
      <c r="DR131" s="132"/>
      <c r="DS131" s="132"/>
      <c r="DT131" s="132"/>
      <c r="DU131" s="132"/>
      <c r="DV131" s="132"/>
      <c r="DW131" s="132"/>
      <c r="DX131" s="132"/>
      <c r="DY131" s="132"/>
      <c r="DZ131" s="132"/>
      <c r="EA131" s="132"/>
      <c r="EB131" s="132"/>
      <c r="EC131" s="132"/>
      <c r="ED131" s="132"/>
      <c r="EE131" s="132"/>
      <c r="EF131" s="132"/>
      <c r="EG131" s="132"/>
      <c r="EH131" s="132"/>
      <c r="EI131" s="132"/>
      <c r="EJ131" s="132"/>
      <c r="EK131" s="132"/>
      <c r="EL131" s="132"/>
      <c r="EM131" s="132"/>
      <c r="EN131" s="132"/>
      <c r="EO131" s="132"/>
      <c r="EP131" s="132"/>
      <c r="EQ131" s="132"/>
      <c r="ER131" s="132"/>
      <c r="ES131" s="132"/>
      <c r="ET131" s="132"/>
      <c r="EU131" s="132"/>
      <c r="EV131" s="132"/>
      <c r="EW131" s="132"/>
      <c r="EX131" s="132"/>
      <c r="EY131" s="132"/>
      <c r="EZ131" s="132"/>
      <c r="FA131" s="132"/>
      <c r="FB131" s="132"/>
      <c r="FC131" s="132"/>
      <c r="FD131" s="132"/>
      <c r="FE131" s="132"/>
      <c r="FF131" s="132"/>
      <c r="FG131" s="132"/>
      <c r="FH131" s="132"/>
      <c r="FI131" s="132"/>
      <c r="FJ131" s="132"/>
      <c r="FK131" s="132"/>
      <c r="FL131" s="132"/>
      <c r="FM131" s="132"/>
      <c r="FN131" s="132"/>
      <c r="FO131" s="132"/>
      <c r="FP131" s="132"/>
      <c r="FQ131" s="132"/>
      <c r="FR131" s="132"/>
      <c r="FS131" s="132"/>
      <c r="FT131" s="132"/>
      <c r="FU131" s="132"/>
      <c r="FV131" s="132"/>
      <c r="FW131" s="132"/>
      <c r="FX131" s="132"/>
      <c r="FY131" s="132"/>
      <c r="FZ131" s="132"/>
      <c r="GA131" s="132"/>
      <c r="GB131" s="132"/>
      <c r="GC131" s="132"/>
      <c r="GD131" s="132"/>
      <c r="GE131" s="132"/>
      <c r="GF131" s="132"/>
      <c r="GG131" s="132"/>
      <c r="GH131" s="132"/>
      <c r="GI131" s="132"/>
      <c r="GJ131" s="132"/>
      <c r="GK131" s="132"/>
      <c r="GL131" s="132"/>
      <c r="GM131" s="132"/>
      <c r="GN131" s="132"/>
      <c r="GO131" s="132"/>
      <c r="GP131" s="132"/>
      <c r="GQ131" s="132"/>
      <c r="GR131" s="132"/>
      <c r="GS131" s="132"/>
      <c r="GT131" s="132"/>
      <c r="GU131" s="132"/>
      <c r="GV131" s="132"/>
      <c r="GW131" s="132"/>
      <c r="GX131" s="132"/>
      <c r="GY131" s="132"/>
      <c r="GZ131" s="132"/>
      <c r="HA131" s="132"/>
      <c r="HB131" s="132"/>
      <c r="HC131" s="132"/>
      <c r="HD131" s="132"/>
      <c r="HE131" s="132"/>
      <c r="HF131" s="132"/>
      <c r="HG131" s="132"/>
      <c r="HH131" s="132"/>
      <c r="HI131" s="132"/>
      <c r="HJ131" s="132"/>
      <c r="HK131" s="132"/>
      <c r="HL131" s="132"/>
      <c r="HM131" s="132"/>
      <c r="HN131" s="132"/>
      <c r="HO131" s="132"/>
      <c r="HP131" s="132"/>
      <c r="HQ131" s="132"/>
      <c r="HR131" s="132"/>
      <c r="HS131" s="132"/>
      <c r="HT131" s="132"/>
      <c r="HU131" s="132"/>
      <c r="HV131" s="132"/>
      <c r="HW131" s="132"/>
      <c r="HX131" s="132"/>
      <c r="HY131" s="132"/>
      <c r="HZ131" s="132"/>
      <c r="IA131" s="132"/>
      <c r="IB131" s="132"/>
      <c r="IC131" s="132"/>
      <c r="ID131" s="132"/>
      <c r="IE131" s="132"/>
      <c r="IF131" s="132"/>
      <c r="IG131" s="132"/>
      <c r="IH131" s="132"/>
      <c r="II131" s="132"/>
      <c r="IJ131" s="132"/>
      <c r="IK131" s="132"/>
      <c r="IL131" s="132"/>
      <c r="IM131" s="132"/>
      <c r="IN131" s="132"/>
      <c r="IO131" s="132"/>
      <c r="IP131" s="132"/>
      <c r="IQ131" s="132"/>
    </row>
    <row r="132" spans="1:251" s="135" customFormat="1" x14ac:dyDescent="0.25">
      <c r="A132" s="138" t="s">
        <v>840</v>
      </c>
      <c r="B132" s="131" t="s">
        <v>437</v>
      </c>
      <c r="C132" s="131" t="s">
        <v>24</v>
      </c>
      <c r="D132" s="131" t="s">
        <v>449</v>
      </c>
      <c r="E132" s="131" t="s">
        <v>841</v>
      </c>
      <c r="F132" s="135" t="s">
        <v>439</v>
      </c>
      <c r="G132" s="59" t="s">
        <v>440</v>
      </c>
      <c r="H132" s="138" t="s">
        <v>842</v>
      </c>
      <c r="I132" s="131" t="s">
        <v>484</v>
      </c>
      <c r="J132" s="133">
        <v>42879</v>
      </c>
      <c r="K132" s="131" t="s">
        <v>1703</v>
      </c>
      <c r="L132" s="131" t="s">
        <v>596</v>
      </c>
      <c r="M132" s="131" t="s">
        <v>652</v>
      </c>
      <c r="N132" s="135" t="s">
        <v>844</v>
      </c>
      <c r="O132" s="131" t="s">
        <v>447</v>
      </c>
      <c r="P132" s="138" t="s">
        <v>197</v>
      </c>
      <c r="Q132" s="138" t="s">
        <v>654</v>
      </c>
      <c r="R132" s="132"/>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c r="AN132" s="132"/>
      <c r="AO132" s="132"/>
      <c r="AP132" s="132"/>
      <c r="AQ132" s="132"/>
      <c r="AR132" s="132"/>
      <c r="AS132" s="132"/>
      <c r="AT132" s="132"/>
      <c r="AU132" s="132"/>
      <c r="AV132" s="132"/>
      <c r="AW132" s="132"/>
      <c r="AX132" s="132"/>
      <c r="AY132" s="132"/>
      <c r="AZ132" s="132"/>
      <c r="BA132" s="132"/>
      <c r="BB132" s="132"/>
      <c r="BC132" s="132"/>
      <c r="BD132" s="132"/>
      <c r="BE132" s="132"/>
      <c r="BF132" s="132"/>
      <c r="BG132" s="132"/>
      <c r="BH132" s="132"/>
      <c r="BI132" s="132"/>
      <c r="BJ132" s="132"/>
      <c r="BK132" s="132"/>
      <c r="BL132" s="132"/>
      <c r="BM132" s="132"/>
      <c r="BN132" s="132"/>
      <c r="BO132" s="132"/>
      <c r="BP132" s="132"/>
      <c r="BQ132" s="132"/>
      <c r="BR132" s="132"/>
      <c r="BS132" s="132"/>
      <c r="BT132" s="132"/>
      <c r="BU132" s="132"/>
      <c r="BV132" s="132"/>
      <c r="BW132" s="132"/>
      <c r="BX132" s="132"/>
      <c r="BY132" s="132"/>
      <c r="BZ132" s="132"/>
      <c r="CA132" s="132"/>
      <c r="CB132" s="132"/>
      <c r="CC132" s="132"/>
      <c r="CD132" s="132"/>
      <c r="CE132" s="132"/>
      <c r="CF132" s="132"/>
      <c r="CG132" s="132"/>
      <c r="CH132" s="132"/>
      <c r="CI132" s="132"/>
      <c r="CJ132" s="132"/>
      <c r="CK132" s="132"/>
      <c r="CL132" s="132"/>
      <c r="CM132" s="132"/>
      <c r="CN132" s="132"/>
      <c r="CO132" s="132"/>
      <c r="CP132" s="132"/>
      <c r="CQ132" s="132"/>
      <c r="CR132" s="132"/>
      <c r="CS132" s="132"/>
      <c r="CT132" s="132"/>
      <c r="CU132" s="132"/>
      <c r="CV132" s="132"/>
      <c r="CW132" s="132"/>
      <c r="CX132" s="132"/>
      <c r="CY132" s="132"/>
      <c r="CZ132" s="132"/>
      <c r="DA132" s="132"/>
      <c r="DB132" s="132"/>
      <c r="DC132" s="132"/>
      <c r="DD132" s="132"/>
      <c r="DE132" s="132"/>
      <c r="DF132" s="132"/>
      <c r="DG132" s="132"/>
      <c r="DH132" s="132"/>
      <c r="DI132" s="132"/>
      <c r="DJ132" s="132"/>
      <c r="DK132" s="132"/>
      <c r="DL132" s="132"/>
      <c r="DM132" s="132"/>
      <c r="DN132" s="132"/>
      <c r="DO132" s="132"/>
      <c r="DP132" s="132"/>
      <c r="DQ132" s="132"/>
      <c r="DR132" s="132"/>
      <c r="DS132" s="132"/>
      <c r="DT132" s="132"/>
      <c r="DU132" s="132"/>
      <c r="DV132" s="132"/>
      <c r="DW132" s="132"/>
      <c r="DX132" s="132"/>
      <c r="DY132" s="132"/>
      <c r="DZ132" s="132"/>
      <c r="EA132" s="132"/>
      <c r="EB132" s="132"/>
      <c r="EC132" s="132"/>
      <c r="ED132" s="132"/>
      <c r="EE132" s="132"/>
      <c r="EF132" s="132"/>
      <c r="EG132" s="132"/>
      <c r="EH132" s="132"/>
      <c r="EI132" s="132"/>
      <c r="EJ132" s="132"/>
      <c r="EK132" s="132"/>
      <c r="EL132" s="132"/>
      <c r="EM132" s="132"/>
      <c r="EN132" s="132"/>
      <c r="EO132" s="132"/>
      <c r="EP132" s="132"/>
      <c r="EQ132" s="132"/>
      <c r="ER132" s="132"/>
      <c r="ES132" s="132"/>
      <c r="ET132" s="132"/>
      <c r="EU132" s="132"/>
      <c r="EV132" s="132"/>
      <c r="EW132" s="132"/>
      <c r="EX132" s="132"/>
      <c r="EY132" s="132"/>
      <c r="EZ132" s="132"/>
      <c r="FA132" s="132"/>
      <c r="FB132" s="132"/>
      <c r="FC132" s="132"/>
      <c r="FD132" s="132"/>
      <c r="FE132" s="132"/>
      <c r="FF132" s="132"/>
      <c r="FG132" s="132"/>
      <c r="FH132" s="132"/>
      <c r="FI132" s="132"/>
      <c r="FJ132" s="132"/>
      <c r="FK132" s="132"/>
      <c r="FL132" s="132"/>
      <c r="FM132" s="132"/>
      <c r="FN132" s="132"/>
      <c r="FO132" s="132"/>
      <c r="FP132" s="132"/>
      <c r="FQ132" s="132"/>
      <c r="FR132" s="132"/>
      <c r="FS132" s="132"/>
      <c r="FT132" s="132"/>
      <c r="FU132" s="132"/>
      <c r="FV132" s="132"/>
      <c r="FW132" s="132"/>
      <c r="FX132" s="132"/>
      <c r="FY132" s="132"/>
      <c r="FZ132" s="132"/>
      <c r="GA132" s="132"/>
      <c r="GB132" s="132"/>
      <c r="GC132" s="132"/>
      <c r="GD132" s="132"/>
      <c r="GE132" s="132"/>
      <c r="GF132" s="132"/>
      <c r="GG132" s="132"/>
      <c r="GH132" s="132"/>
      <c r="GI132" s="132"/>
      <c r="GJ132" s="132"/>
      <c r="GK132" s="132"/>
      <c r="GL132" s="132"/>
      <c r="GM132" s="132"/>
      <c r="GN132" s="132"/>
      <c r="GO132" s="132"/>
      <c r="GP132" s="132"/>
      <c r="GQ132" s="132"/>
      <c r="GR132" s="132"/>
      <c r="GS132" s="132"/>
      <c r="GT132" s="132"/>
      <c r="GU132" s="132"/>
      <c r="GV132" s="132"/>
      <c r="GW132" s="132"/>
      <c r="GX132" s="132"/>
      <c r="GY132" s="132"/>
      <c r="GZ132" s="132"/>
      <c r="HA132" s="132"/>
      <c r="HB132" s="132"/>
      <c r="HC132" s="132"/>
      <c r="HD132" s="132"/>
      <c r="HE132" s="132"/>
      <c r="HF132" s="132"/>
      <c r="HG132" s="132"/>
      <c r="HH132" s="132"/>
      <c r="HI132" s="132"/>
      <c r="HJ132" s="132"/>
      <c r="HK132" s="132"/>
      <c r="HL132" s="132"/>
      <c r="HM132" s="132"/>
      <c r="HN132" s="132"/>
      <c r="HO132" s="132"/>
      <c r="HP132" s="132"/>
      <c r="HQ132" s="132"/>
      <c r="HR132" s="132"/>
      <c r="HS132" s="132"/>
      <c r="HT132" s="132"/>
      <c r="HU132" s="132"/>
      <c r="HV132" s="132"/>
      <c r="HW132" s="132"/>
      <c r="HX132" s="132"/>
      <c r="HY132" s="132"/>
      <c r="HZ132" s="132"/>
      <c r="IA132" s="132"/>
      <c r="IB132" s="132"/>
      <c r="IC132" s="132"/>
      <c r="ID132" s="132"/>
      <c r="IE132" s="132"/>
      <c r="IF132" s="132"/>
      <c r="IG132" s="132"/>
      <c r="IH132" s="132"/>
      <c r="II132" s="132"/>
      <c r="IJ132" s="132"/>
      <c r="IK132" s="132"/>
      <c r="IL132" s="132"/>
      <c r="IM132" s="132"/>
      <c r="IN132" s="132"/>
      <c r="IO132" s="132"/>
      <c r="IP132" s="132"/>
      <c r="IQ132" s="132"/>
    </row>
    <row r="133" spans="1:251" s="135" customFormat="1" x14ac:dyDescent="0.25">
      <c r="A133" s="138" t="s">
        <v>1084</v>
      </c>
      <c r="B133" s="138" t="s">
        <v>437</v>
      </c>
      <c r="C133" s="138" t="s">
        <v>24</v>
      </c>
      <c r="D133" s="138" t="s">
        <v>626</v>
      </c>
      <c r="E133" s="138" t="s">
        <v>626</v>
      </c>
      <c r="F133" s="137" t="s">
        <v>439</v>
      </c>
      <c r="G133" s="141" t="s">
        <v>1691</v>
      </c>
      <c r="H133" s="138" t="s">
        <v>1086</v>
      </c>
      <c r="I133" s="138" t="s">
        <v>920</v>
      </c>
      <c r="J133" s="142">
        <v>42879</v>
      </c>
      <c r="K133" s="138" t="s">
        <v>1704</v>
      </c>
      <c r="L133" s="138" t="s">
        <v>596</v>
      </c>
      <c r="M133" s="138" t="s">
        <v>659</v>
      </c>
      <c r="N133" s="138" t="s">
        <v>1088</v>
      </c>
      <c r="O133" s="138" t="s">
        <v>454</v>
      </c>
      <c r="P133" s="138" t="s">
        <v>15</v>
      </c>
      <c r="Q133" s="138" t="s">
        <v>662</v>
      </c>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U133" s="137"/>
      <c r="AV133" s="137"/>
      <c r="AW133" s="137"/>
      <c r="AX133" s="137"/>
      <c r="AY133" s="137"/>
      <c r="AZ133" s="137"/>
      <c r="BA133" s="137"/>
      <c r="BB133" s="137"/>
      <c r="BC133" s="137"/>
      <c r="BD133" s="137"/>
      <c r="BE133" s="137"/>
      <c r="BF133" s="137"/>
      <c r="BG133" s="137"/>
      <c r="BH133" s="137"/>
      <c r="BI133" s="137"/>
      <c r="BJ133" s="137"/>
      <c r="BK133" s="137"/>
      <c r="BL133" s="137"/>
      <c r="BM133" s="137"/>
      <c r="BN133" s="137"/>
      <c r="BO133" s="137"/>
      <c r="BP133" s="137"/>
      <c r="BQ133" s="137"/>
      <c r="BR133" s="137"/>
      <c r="BS133" s="137"/>
      <c r="BT133" s="137"/>
      <c r="BU133" s="137"/>
      <c r="BV133" s="137"/>
      <c r="BW133" s="137"/>
      <c r="BX133" s="137"/>
      <c r="BY133" s="137"/>
      <c r="BZ133" s="137"/>
      <c r="CA133" s="137"/>
      <c r="CB133" s="137"/>
      <c r="CC133" s="137"/>
      <c r="CD133" s="137"/>
      <c r="CE133" s="137"/>
      <c r="CF133" s="137"/>
      <c r="CG133" s="137"/>
      <c r="CH133" s="137"/>
      <c r="CI133" s="137"/>
      <c r="CJ133" s="137"/>
      <c r="CK133" s="137"/>
      <c r="CL133" s="137"/>
      <c r="CM133" s="137"/>
      <c r="CN133" s="137"/>
      <c r="CO133" s="137"/>
      <c r="CP133" s="137"/>
      <c r="CQ133" s="137"/>
      <c r="CR133" s="137"/>
      <c r="CS133" s="137"/>
      <c r="CT133" s="137"/>
      <c r="CU133" s="137"/>
      <c r="CV133" s="137"/>
      <c r="CW133" s="137"/>
      <c r="CX133" s="137"/>
      <c r="CY133" s="137"/>
      <c r="CZ133" s="137"/>
      <c r="DA133" s="137"/>
      <c r="DB133" s="137"/>
      <c r="DC133" s="137"/>
      <c r="DD133" s="137"/>
      <c r="DE133" s="137"/>
      <c r="DF133" s="137"/>
      <c r="DG133" s="137"/>
      <c r="DH133" s="137"/>
      <c r="DI133" s="137"/>
      <c r="DJ133" s="137"/>
      <c r="DK133" s="137"/>
      <c r="DL133" s="137"/>
      <c r="DM133" s="137"/>
      <c r="DN133" s="137"/>
      <c r="DO133" s="137"/>
      <c r="DP133" s="137"/>
      <c r="DQ133" s="137"/>
      <c r="DR133" s="137"/>
      <c r="DS133" s="137"/>
      <c r="DT133" s="137"/>
      <c r="DU133" s="137"/>
      <c r="DV133" s="137"/>
      <c r="DW133" s="137"/>
      <c r="DX133" s="137"/>
      <c r="DY133" s="137"/>
      <c r="DZ133" s="137"/>
      <c r="EA133" s="137"/>
      <c r="EB133" s="137"/>
      <c r="EC133" s="137"/>
      <c r="ED133" s="137"/>
      <c r="EE133" s="137"/>
      <c r="EF133" s="137"/>
      <c r="EG133" s="137"/>
      <c r="EH133" s="137"/>
      <c r="EI133" s="137"/>
      <c r="EJ133" s="137"/>
      <c r="EK133" s="137"/>
      <c r="EL133" s="137"/>
      <c r="EM133" s="137"/>
      <c r="EN133" s="137"/>
      <c r="EO133" s="137"/>
      <c r="EP133" s="137"/>
      <c r="EQ133" s="137"/>
      <c r="ER133" s="137"/>
      <c r="ES133" s="137"/>
      <c r="ET133" s="137"/>
      <c r="EU133" s="137"/>
      <c r="EV133" s="137"/>
      <c r="EW133" s="137"/>
      <c r="EX133" s="137"/>
      <c r="EY133" s="137"/>
      <c r="EZ133" s="137"/>
      <c r="FA133" s="137"/>
      <c r="FB133" s="137"/>
      <c r="FC133" s="137"/>
      <c r="FD133" s="137"/>
      <c r="FE133" s="137"/>
      <c r="FF133" s="137"/>
      <c r="FG133" s="137"/>
      <c r="FH133" s="137"/>
      <c r="FI133" s="137"/>
      <c r="FJ133" s="137"/>
      <c r="FK133" s="137"/>
      <c r="FL133" s="137"/>
      <c r="FM133" s="137"/>
      <c r="FN133" s="137"/>
      <c r="FO133" s="137"/>
      <c r="FP133" s="137"/>
      <c r="FQ133" s="137"/>
      <c r="FR133" s="137"/>
      <c r="FS133" s="137"/>
      <c r="FT133" s="137"/>
      <c r="FU133" s="137"/>
      <c r="FV133" s="137"/>
      <c r="FW133" s="137"/>
      <c r="FX133" s="137"/>
      <c r="FY133" s="137"/>
      <c r="FZ133" s="137"/>
      <c r="GA133" s="137"/>
      <c r="GB133" s="137"/>
      <c r="GC133" s="137"/>
      <c r="GD133" s="137"/>
      <c r="GE133" s="137"/>
      <c r="GF133" s="137"/>
      <c r="GG133" s="137"/>
      <c r="GH133" s="137"/>
      <c r="GI133" s="137"/>
      <c r="GJ133" s="137"/>
      <c r="GK133" s="137"/>
      <c r="GL133" s="137"/>
      <c r="GM133" s="137"/>
      <c r="GN133" s="137"/>
      <c r="GO133" s="137"/>
      <c r="GP133" s="137"/>
      <c r="GQ133" s="137"/>
      <c r="GR133" s="137"/>
      <c r="GS133" s="137"/>
      <c r="GT133" s="137"/>
      <c r="GU133" s="137"/>
      <c r="GV133" s="137"/>
      <c r="GW133" s="137"/>
      <c r="GX133" s="137"/>
      <c r="GY133" s="137"/>
      <c r="GZ133" s="137"/>
      <c r="HA133" s="137"/>
      <c r="HB133" s="137"/>
      <c r="HC133" s="137"/>
      <c r="HD133" s="137"/>
      <c r="HE133" s="137"/>
      <c r="HF133" s="137"/>
      <c r="HG133" s="137"/>
      <c r="HH133" s="137"/>
      <c r="HI133" s="137"/>
      <c r="HJ133" s="137"/>
      <c r="HK133" s="137"/>
      <c r="HL133" s="137"/>
      <c r="HM133" s="137"/>
      <c r="HN133" s="137"/>
      <c r="HO133" s="137"/>
      <c r="HP133" s="137"/>
      <c r="HQ133" s="137"/>
      <c r="HR133" s="137"/>
      <c r="HS133" s="137"/>
      <c r="HT133" s="137"/>
      <c r="HU133" s="137"/>
      <c r="HV133" s="137"/>
      <c r="HW133" s="137"/>
      <c r="HX133" s="137"/>
      <c r="HY133" s="137"/>
      <c r="HZ133" s="137"/>
      <c r="IA133" s="137"/>
      <c r="IB133" s="137"/>
      <c r="IC133" s="137"/>
      <c r="ID133" s="137"/>
      <c r="IE133" s="137"/>
      <c r="IF133" s="137"/>
      <c r="IG133" s="137"/>
      <c r="IH133" s="137"/>
      <c r="II133" s="137"/>
      <c r="IJ133" s="137"/>
      <c r="IK133" s="137"/>
      <c r="IL133" s="137"/>
      <c r="IM133" s="137"/>
      <c r="IN133" s="137"/>
      <c r="IO133" s="137"/>
      <c r="IP133" s="137"/>
      <c r="IQ133" s="137"/>
    </row>
    <row r="134" spans="1:251" x14ac:dyDescent="0.25">
      <c r="A134" s="131" t="s">
        <v>607</v>
      </c>
      <c r="B134" s="131" t="s">
        <v>437</v>
      </c>
      <c r="C134" s="131" t="s">
        <v>24</v>
      </c>
      <c r="D134" s="131" t="s">
        <v>608</v>
      </c>
      <c r="E134" s="131" t="s">
        <v>608</v>
      </c>
      <c r="F134" s="135" t="s">
        <v>439</v>
      </c>
      <c r="G134" s="59" t="s">
        <v>440</v>
      </c>
      <c r="H134" s="131" t="s">
        <v>609</v>
      </c>
      <c r="I134" s="131" t="s">
        <v>442</v>
      </c>
      <c r="J134" s="133">
        <v>42879</v>
      </c>
      <c r="K134" s="131" t="s">
        <v>1702</v>
      </c>
      <c r="L134" s="131" t="s">
        <v>596</v>
      </c>
      <c r="M134" s="131" t="s">
        <v>610</v>
      </c>
      <c r="N134" s="131" t="s">
        <v>611</v>
      </c>
      <c r="O134" s="131" t="s">
        <v>447</v>
      </c>
      <c r="P134" s="131" t="s">
        <v>197</v>
      </c>
      <c r="Q134" s="131" t="s">
        <v>612</v>
      </c>
      <c r="R134" s="132"/>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c r="AN134" s="132"/>
      <c r="AO134" s="132"/>
      <c r="AP134" s="132"/>
      <c r="AQ134" s="132"/>
      <c r="AR134" s="132"/>
      <c r="AS134" s="132"/>
      <c r="AT134" s="132"/>
      <c r="AU134" s="132"/>
      <c r="AV134" s="132"/>
      <c r="AW134" s="132"/>
      <c r="AX134" s="132"/>
      <c r="AY134" s="132"/>
      <c r="AZ134" s="132"/>
      <c r="BA134" s="132"/>
      <c r="BB134" s="132"/>
      <c r="BC134" s="132"/>
      <c r="BD134" s="132"/>
      <c r="BE134" s="132"/>
      <c r="BF134" s="132"/>
      <c r="BG134" s="132"/>
      <c r="BH134" s="132"/>
      <c r="BI134" s="132"/>
      <c r="BJ134" s="132"/>
      <c r="BK134" s="132"/>
      <c r="BL134" s="132"/>
      <c r="BM134" s="132"/>
      <c r="BN134" s="132"/>
      <c r="BO134" s="132"/>
      <c r="BP134" s="132"/>
      <c r="BQ134" s="132"/>
      <c r="BR134" s="132"/>
      <c r="BS134" s="132"/>
      <c r="BT134" s="132"/>
      <c r="BU134" s="132"/>
      <c r="BV134" s="132"/>
      <c r="BW134" s="132"/>
      <c r="BX134" s="132"/>
      <c r="BY134" s="132"/>
      <c r="BZ134" s="132"/>
      <c r="CA134" s="132"/>
      <c r="CB134" s="132"/>
      <c r="CC134" s="132"/>
      <c r="CD134" s="132"/>
      <c r="CE134" s="132"/>
      <c r="CF134" s="132"/>
      <c r="CG134" s="132"/>
      <c r="CH134" s="132"/>
      <c r="CI134" s="132"/>
      <c r="CJ134" s="132"/>
      <c r="CK134" s="132"/>
      <c r="CL134" s="132"/>
      <c r="CM134" s="132"/>
      <c r="CN134" s="132"/>
      <c r="CO134" s="132"/>
      <c r="CP134" s="132"/>
      <c r="CQ134" s="132"/>
      <c r="CR134" s="132"/>
      <c r="CS134" s="132"/>
      <c r="CT134" s="132"/>
      <c r="CU134" s="132"/>
      <c r="CV134" s="132"/>
      <c r="CW134" s="132"/>
      <c r="CX134" s="132"/>
      <c r="CY134" s="132"/>
      <c r="CZ134" s="132"/>
      <c r="DA134" s="132"/>
      <c r="DB134" s="132"/>
      <c r="DC134" s="132"/>
      <c r="DD134" s="132"/>
      <c r="DE134" s="132"/>
      <c r="DF134" s="132"/>
      <c r="DG134" s="132"/>
      <c r="DH134" s="132"/>
      <c r="DI134" s="132"/>
      <c r="DJ134" s="132"/>
      <c r="DK134" s="132"/>
      <c r="DL134" s="132"/>
      <c r="DM134" s="132"/>
      <c r="DN134" s="132"/>
      <c r="DO134" s="132"/>
      <c r="DP134" s="132"/>
      <c r="DQ134" s="132"/>
      <c r="DR134" s="132"/>
      <c r="DS134" s="132"/>
      <c r="DT134" s="132"/>
      <c r="DU134" s="132"/>
      <c r="DV134" s="132"/>
      <c r="DW134" s="132"/>
      <c r="DX134" s="132"/>
      <c r="DY134" s="132"/>
      <c r="DZ134" s="132"/>
      <c r="EA134" s="132"/>
      <c r="EB134" s="132"/>
      <c r="EC134" s="132"/>
      <c r="ED134" s="132"/>
      <c r="EE134" s="132"/>
      <c r="EF134" s="132"/>
      <c r="EG134" s="132"/>
      <c r="EH134" s="132"/>
      <c r="EI134" s="132"/>
      <c r="EJ134" s="132"/>
      <c r="EK134" s="132"/>
      <c r="EL134" s="132"/>
      <c r="EM134" s="132"/>
      <c r="EN134" s="132"/>
      <c r="EO134" s="132"/>
      <c r="EP134" s="132"/>
      <c r="EQ134" s="132"/>
      <c r="ER134" s="132"/>
      <c r="ES134" s="132"/>
      <c r="ET134" s="132"/>
      <c r="EU134" s="132"/>
      <c r="EV134" s="132"/>
      <c r="EW134" s="132"/>
      <c r="EX134" s="132"/>
      <c r="EY134" s="132"/>
      <c r="EZ134" s="132"/>
      <c r="FA134" s="132"/>
      <c r="FB134" s="132"/>
      <c r="FC134" s="132"/>
      <c r="FD134" s="132"/>
      <c r="FE134" s="132"/>
      <c r="FF134" s="132"/>
      <c r="FG134" s="132"/>
      <c r="FH134" s="132"/>
      <c r="FI134" s="132"/>
      <c r="FJ134" s="132"/>
      <c r="FK134" s="132"/>
      <c r="FL134" s="132"/>
      <c r="FM134" s="132"/>
      <c r="FN134" s="132"/>
      <c r="FO134" s="132"/>
      <c r="FP134" s="132"/>
      <c r="FQ134" s="132"/>
      <c r="FR134" s="132"/>
      <c r="FS134" s="132"/>
      <c r="FT134" s="132"/>
      <c r="FU134" s="132"/>
      <c r="FV134" s="132"/>
      <c r="FW134" s="132"/>
      <c r="FX134" s="132"/>
      <c r="FY134" s="132"/>
      <c r="FZ134" s="132"/>
      <c r="GA134" s="132"/>
      <c r="GB134" s="132"/>
      <c r="GC134" s="132"/>
      <c r="GD134" s="132"/>
      <c r="GE134" s="132"/>
      <c r="GF134" s="132"/>
      <c r="GG134" s="132"/>
      <c r="GH134" s="132"/>
      <c r="GI134" s="132"/>
      <c r="GJ134" s="132"/>
      <c r="GK134" s="132"/>
      <c r="GL134" s="132"/>
      <c r="GM134" s="132"/>
      <c r="GN134" s="132"/>
      <c r="GO134" s="132"/>
      <c r="GP134" s="132"/>
      <c r="GQ134" s="132"/>
      <c r="GR134" s="132"/>
      <c r="GS134" s="132"/>
      <c r="GT134" s="132"/>
      <c r="GU134" s="132"/>
      <c r="GV134" s="132"/>
      <c r="GW134" s="132"/>
      <c r="GX134" s="132"/>
      <c r="GY134" s="132"/>
      <c r="GZ134" s="132"/>
      <c r="HA134" s="132"/>
      <c r="HB134" s="132"/>
      <c r="HC134" s="132"/>
      <c r="HD134" s="132"/>
      <c r="HE134" s="132"/>
      <c r="HF134" s="132"/>
      <c r="HG134" s="132"/>
      <c r="HH134" s="132"/>
      <c r="HI134" s="132"/>
      <c r="HJ134" s="132"/>
      <c r="HK134" s="132"/>
      <c r="HL134" s="132"/>
      <c r="HM134" s="132"/>
      <c r="HN134" s="132"/>
      <c r="HO134" s="132"/>
      <c r="HP134" s="132"/>
      <c r="HQ134" s="132"/>
      <c r="HR134" s="132"/>
      <c r="HS134" s="132"/>
      <c r="HT134" s="132"/>
      <c r="HU134" s="132"/>
      <c r="HV134" s="132"/>
      <c r="HW134" s="132"/>
      <c r="HX134" s="132"/>
      <c r="HY134" s="132"/>
      <c r="HZ134" s="132"/>
      <c r="IA134" s="132"/>
      <c r="IB134" s="132"/>
      <c r="IC134" s="132"/>
      <c r="ID134" s="132"/>
      <c r="IE134" s="132"/>
      <c r="IF134" s="132"/>
      <c r="IG134" s="132"/>
      <c r="IH134" s="132"/>
      <c r="II134" s="132"/>
      <c r="IJ134" s="132"/>
      <c r="IK134" s="132"/>
      <c r="IL134" s="132"/>
      <c r="IM134" s="132"/>
      <c r="IN134" s="132"/>
      <c r="IO134" s="132"/>
      <c r="IP134" s="132"/>
      <c r="IQ134" s="132"/>
    </row>
    <row r="135" spans="1:251" s="135" customFormat="1" x14ac:dyDescent="0.25">
      <c r="A135" s="131" t="s">
        <v>625</v>
      </c>
      <c r="B135" s="131" t="s">
        <v>476</v>
      </c>
      <c r="C135" s="131" t="s">
        <v>24</v>
      </c>
      <c r="D135" s="131" t="s">
        <v>626</v>
      </c>
      <c r="E135" s="131" t="s">
        <v>626</v>
      </c>
      <c r="F135" s="135" t="s">
        <v>439</v>
      </c>
      <c r="G135" s="59" t="s">
        <v>1691</v>
      </c>
      <c r="H135" s="131" t="s">
        <v>627</v>
      </c>
      <c r="I135" s="131" t="s">
        <v>442</v>
      </c>
      <c r="J135" s="133">
        <v>42879</v>
      </c>
      <c r="K135" s="131" t="s">
        <v>1702</v>
      </c>
      <c r="L135" s="131" t="s">
        <v>596</v>
      </c>
      <c r="M135" s="131" t="s">
        <v>628</v>
      </c>
      <c r="N135" s="131" t="s">
        <v>629</v>
      </c>
      <c r="O135" s="131" t="s">
        <v>507</v>
      </c>
      <c r="P135" s="131" t="s">
        <v>15</v>
      </c>
      <c r="Q135" s="131" t="s">
        <v>630</v>
      </c>
      <c r="R135" s="132"/>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c r="AN135" s="132"/>
      <c r="AO135" s="132"/>
      <c r="AP135" s="132"/>
      <c r="AQ135" s="132"/>
      <c r="AR135" s="132"/>
      <c r="AS135" s="132"/>
      <c r="AT135" s="132"/>
      <c r="AU135" s="132"/>
      <c r="AV135" s="132"/>
      <c r="AW135" s="132"/>
      <c r="AX135" s="132"/>
      <c r="AY135" s="132"/>
      <c r="AZ135" s="132"/>
      <c r="BA135" s="132"/>
      <c r="BB135" s="132"/>
      <c r="BC135" s="132"/>
      <c r="BD135" s="132"/>
      <c r="BE135" s="132"/>
      <c r="BF135" s="132"/>
      <c r="BG135" s="132"/>
      <c r="BH135" s="132"/>
      <c r="BI135" s="132"/>
      <c r="BJ135" s="132"/>
      <c r="BK135" s="132"/>
      <c r="BL135" s="132"/>
      <c r="BM135" s="132"/>
      <c r="BN135" s="132"/>
      <c r="BO135" s="132"/>
      <c r="BP135" s="132"/>
      <c r="BQ135" s="132"/>
      <c r="BR135" s="132"/>
      <c r="BS135" s="132"/>
      <c r="BT135" s="132"/>
      <c r="BU135" s="132"/>
      <c r="BV135" s="132"/>
      <c r="BW135" s="132"/>
      <c r="BX135" s="132"/>
      <c r="BY135" s="132"/>
      <c r="BZ135" s="132"/>
      <c r="CA135" s="132"/>
      <c r="CB135" s="132"/>
      <c r="CC135" s="132"/>
      <c r="CD135" s="132"/>
      <c r="CE135" s="132"/>
      <c r="CF135" s="132"/>
      <c r="CG135" s="132"/>
      <c r="CH135" s="132"/>
      <c r="CI135" s="132"/>
      <c r="CJ135" s="132"/>
      <c r="CK135" s="132"/>
      <c r="CL135" s="132"/>
      <c r="CM135" s="132"/>
      <c r="CN135" s="132"/>
      <c r="CO135" s="132"/>
      <c r="CP135" s="132"/>
      <c r="CQ135" s="132"/>
      <c r="CR135" s="132"/>
      <c r="CS135" s="132"/>
      <c r="CT135" s="132"/>
      <c r="CU135" s="132"/>
      <c r="CV135" s="132"/>
      <c r="CW135" s="132"/>
      <c r="CX135" s="132"/>
      <c r="CY135" s="132"/>
      <c r="CZ135" s="132"/>
      <c r="DA135" s="132"/>
      <c r="DB135" s="132"/>
      <c r="DC135" s="132"/>
      <c r="DD135" s="132"/>
      <c r="DE135" s="132"/>
      <c r="DF135" s="132"/>
      <c r="DG135" s="132"/>
      <c r="DH135" s="132"/>
      <c r="DI135" s="132"/>
      <c r="DJ135" s="132"/>
      <c r="DK135" s="132"/>
      <c r="DL135" s="132"/>
      <c r="DM135" s="132"/>
      <c r="DN135" s="132"/>
      <c r="DO135" s="132"/>
      <c r="DP135" s="132"/>
      <c r="DQ135" s="132"/>
      <c r="DR135" s="132"/>
      <c r="DS135" s="132"/>
      <c r="DT135" s="132"/>
      <c r="DU135" s="132"/>
      <c r="DV135" s="132"/>
      <c r="DW135" s="132"/>
      <c r="DX135" s="132"/>
      <c r="DY135" s="132"/>
      <c r="DZ135" s="132"/>
      <c r="EA135" s="132"/>
      <c r="EB135" s="132"/>
      <c r="EC135" s="132"/>
      <c r="ED135" s="132"/>
      <c r="EE135" s="132"/>
      <c r="EF135" s="132"/>
      <c r="EG135" s="132"/>
      <c r="EH135" s="132"/>
      <c r="EI135" s="132"/>
      <c r="EJ135" s="132"/>
      <c r="EK135" s="132"/>
      <c r="EL135" s="132"/>
      <c r="EM135" s="132"/>
      <c r="EN135" s="132"/>
      <c r="EO135" s="132"/>
      <c r="EP135" s="132"/>
      <c r="EQ135" s="132"/>
      <c r="ER135" s="132"/>
      <c r="ES135" s="132"/>
      <c r="ET135" s="132"/>
      <c r="EU135" s="132"/>
      <c r="EV135" s="132"/>
      <c r="EW135" s="132"/>
      <c r="EX135" s="132"/>
      <c r="EY135" s="132"/>
      <c r="EZ135" s="132"/>
      <c r="FA135" s="132"/>
      <c r="FB135" s="132"/>
      <c r="FC135" s="132"/>
      <c r="FD135" s="132"/>
      <c r="FE135" s="132"/>
      <c r="FF135" s="132"/>
      <c r="FG135" s="132"/>
      <c r="FH135" s="132"/>
      <c r="FI135" s="132"/>
      <c r="FJ135" s="132"/>
      <c r="FK135" s="132"/>
      <c r="FL135" s="132"/>
      <c r="FM135" s="132"/>
      <c r="FN135" s="132"/>
      <c r="FO135" s="132"/>
      <c r="FP135" s="132"/>
      <c r="FQ135" s="132"/>
      <c r="FR135" s="132"/>
      <c r="FS135" s="132"/>
      <c r="FT135" s="132"/>
      <c r="FU135" s="132"/>
      <c r="FV135" s="132"/>
      <c r="FW135" s="132"/>
      <c r="FX135" s="132"/>
      <c r="FY135" s="132"/>
      <c r="FZ135" s="132"/>
      <c r="GA135" s="132"/>
      <c r="GB135" s="132"/>
      <c r="GC135" s="132"/>
      <c r="GD135" s="132"/>
      <c r="GE135" s="132"/>
      <c r="GF135" s="132"/>
      <c r="GG135" s="132"/>
      <c r="GH135" s="132"/>
      <c r="GI135" s="132"/>
      <c r="GJ135" s="132"/>
      <c r="GK135" s="132"/>
      <c r="GL135" s="132"/>
      <c r="GM135" s="132"/>
      <c r="GN135" s="132"/>
      <c r="GO135" s="132"/>
      <c r="GP135" s="132"/>
      <c r="GQ135" s="132"/>
      <c r="GR135" s="132"/>
      <c r="GS135" s="132"/>
      <c r="GT135" s="132"/>
      <c r="GU135" s="132"/>
      <c r="GV135" s="132"/>
      <c r="GW135" s="132"/>
      <c r="GX135" s="132"/>
      <c r="GY135" s="132"/>
      <c r="GZ135" s="132"/>
      <c r="HA135" s="132"/>
      <c r="HB135" s="132"/>
      <c r="HC135" s="132"/>
      <c r="HD135" s="132"/>
      <c r="HE135" s="132"/>
      <c r="HF135" s="132"/>
      <c r="HG135" s="132"/>
      <c r="HH135" s="132"/>
      <c r="HI135" s="132"/>
      <c r="HJ135" s="132"/>
      <c r="HK135" s="132"/>
      <c r="HL135" s="132"/>
      <c r="HM135" s="132"/>
      <c r="HN135" s="132"/>
      <c r="HO135" s="132"/>
      <c r="HP135" s="132"/>
      <c r="HQ135" s="132"/>
      <c r="HR135" s="132"/>
      <c r="HS135" s="132"/>
      <c r="HT135" s="132"/>
      <c r="HU135" s="132"/>
      <c r="HV135" s="132"/>
      <c r="HW135" s="132"/>
      <c r="HX135" s="132"/>
      <c r="HY135" s="132"/>
      <c r="HZ135" s="132"/>
      <c r="IA135" s="132"/>
      <c r="IB135" s="132"/>
      <c r="IC135" s="132"/>
      <c r="ID135" s="132"/>
      <c r="IE135" s="132"/>
      <c r="IF135" s="132"/>
      <c r="IG135" s="132"/>
      <c r="IH135" s="132"/>
      <c r="II135" s="132"/>
      <c r="IJ135" s="132"/>
      <c r="IK135" s="132"/>
      <c r="IL135" s="132"/>
      <c r="IM135" s="132"/>
      <c r="IN135" s="132"/>
      <c r="IO135" s="132"/>
      <c r="IP135" s="132"/>
      <c r="IQ135" s="132"/>
    </row>
    <row r="136" spans="1:251" s="135" customFormat="1" x14ac:dyDescent="0.25">
      <c r="A136" s="131" t="s">
        <v>676</v>
      </c>
      <c r="B136" s="131" t="s">
        <v>437</v>
      </c>
      <c r="C136" s="131" t="s">
        <v>24</v>
      </c>
      <c r="D136" s="131" t="s">
        <v>677</v>
      </c>
      <c r="E136" s="131" t="s">
        <v>677</v>
      </c>
      <c r="F136" s="135" t="s">
        <v>439</v>
      </c>
      <c r="G136" s="59" t="s">
        <v>1691</v>
      </c>
      <c r="H136" s="131" t="s">
        <v>678</v>
      </c>
      <c r="I136" s="131" t="s">
        <v>442</v>
      </c>
      <c r="J136" s="133">
        <v>42879</v>
      </c>
      <c r="K136" s="131" t="s">
        <v>1702</v>
      </c>
      <c r="L136" s="131" t="s">
        <v>596</v>
      </c>
      <c r="M136" s="131" t="s">
        <v>604</v>
      </c>
      <c r="N136" s="131" t="s">
        <v>679</v>
      </c>
      <c r="O136" s="131" t="s">
        <v>447</v>
      </c>
      <c r="P136" s="131" t="s">
        <v>197</v>
      </c>
      <c r="Q136" s="131" t="s">
        <v>680</v>
      </c>
      <c r="R136" s="132"/>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c r="AN136" s="132"/>
      <c r="AO136" s="132"/>
      <c r="AP136" s="132"/>
      <c r="AQ136" s="132"/>
      <c r="AR136" s="132"/>
      <c r="AS136" s="132"/>
      <c r="AT136" s="132"/>
      <c r="AU136" s="132"/>
      <c r="AV136" s="132"/>
      <c r="AW136" s="132"/>
      <c r="AX136" s="132"/>
      <c r="AY136" s="132"/>
      <c r="AZ136" s="132"/>
      <c r="BA136" s="132"/>
      <c r="BB136" s="132"/>
      <c r="BC136" s="132"/>
      <c r="BD136" s="132"/>
      <c r="BE136" s="132"/>
      <c r="BF136" s="132"/>
      <c r="BG136" s="132"/>
      <c r="BH136" s="132"/>
      <c r="BI136" s="132"/>
      <c r="BJ136" s="132"/>
      <c r="BK136" s="132"/>
      <c r="BL136" s="132"/>
      <c r="BM136" s="132"/>
      <c r="BN136" s="132"/>
      <c r="BO136" s="132"/>
      <c r="BP136" s="132"/>
      <c r="BQ136" s="132"/>
      <c r="BR136" s="132"/>
      <c r="BS136" s="132"/>
      <c r="BT136" s="132"/>
      <c r="BU136" s="132"/>
      <c r="BV136" s="132"/>
      <c r="BW136" s="132"/>
      <c r="BX136" s="132"/>
      <c r="BY136" s="132"/>
      <c r="BZ136" s="132"/>
      <c r="CA136" s="132"/>
      <c r="CB136" s="132"/>
      <c r="CC136" s="132"/>
      <c r="CD136" s="132"/>
      <c r="CE136" s="132"/>
      <c r="CF136" s="132"/>
      <c r="CG136" s="132"/>
      <c r="CH136" s="132"/>
      <c r="CI136" s="132"/>
      <c r="CJ136" s="132"/>
      <c r="CK136" s="132"/>
      <c r="CL136" s="132"/>
      <c r="CM136" s="132"/>
      <c r="CN136" s="132"/>
      <c r="CO136" s="132"/>
      <c r="CP136" s="132"/>
      <c r="CQ136" s="132"/>
      <c r="CR136" s="132"/>
      <c r="CS136" s="132"/>
      <c r="CT136" s="132"/>
      <c r="CU136" s="132"/>
      <c r="CV136" s="132"/>
      <c r="CW136" s="132"/>
      <c r="CX136" s="132"/>
      <c r="CY136" s="132"/>
      <c r="CZ136" s="132"/>
      <c r="DA136" s="132"/>
      <c r="DB136" s="132"/>
      <c r="DC136" s="132"/>
      <c r="DD136" s="132"/>
      <c r="DE136" s="132"/>
      <c r="DF136" s="132"/>
      <c r="DG136" s="132"/>
      <c r="DH136" s="132"/>
      <c r="DI136" s="132"/>
      <c r="DJ136" s="132"/>
      <c r="DK136" s="132"/>
      <c r="DL136" s="132"/>
      <c r="DM136" s="132"/>
      <c r="DN136" s="132"/>
      <c r="DO136" s="132"/>
      <c r="DP136" s="132"/>
      <c r="DQ136" s="132"/>
      <c r="DR136" s="132"/>
      <c r="DS136" s="132"/>
      <c r="DT136" s="132"/>
      <c r="DU136" s="132"/>
      <c r="DV136" s="132"/>
      <c r="DW136" s="132"/>
      <c r="DX136" s="132"/>
      <c r="DY136" s="132"/>
      <c r="DZ136" s="132"/>
      <c r="EA136" s="132"/>
      <c r="EB136" s="132"/>
      <c r="EC136" s="132"/>
      <c r="ED136" s="132"/>
      <c r="EE136" s="132"/>
      <c r="EF136" s="132"/>
      <c r="EG136" s="132"/>
      <c r="EH136" s="132"/>
      <c r="EI136" s="132"/>
      <c r="EJ136" s="132"/>
      <c r="EK136" s="132"/>
      <c r="EL136" s="132"/>
      <c r="EM136" s="132"/>
      <c r="EN136" s="132"/>
      <c r="EO136" s="132"/>
      <c r="EP136" s="132"/>
      <c r="EQ136" s="132"/>
      <c r="ER136" s="132"/>
      <c r="ES136" s="132"/>
      <c r="ET136" s="132"/>
      <c r="EU136" s="132"/>
      <c r="EV136" s="132"/>
      <c r="EW136" s="132"/>
      <c r="EX136" s="132"/>
      <c r="EY136" s="132"/>
      <c r="EZ136" s="132"/>
      <c r="FA136" s="132"/>
      <c r="FB136" s="132"/>
      <c r="FC136" s="132"/>
      <c r="FD136" s="132"/>
      <c r="FE136" s="132"/>
      <c r="FF136" s="132"/>
      <c r="FG136" s="132"/>
      <c r="FH136" s="132"/>
      <c r="FI136" s="132"/>
      <c r="FJ136" s="132"/>
      <c r="FK136" s="132"/>
      <c r="FL136" s="132"/>
      <c r="FM136" s="132"/>
      <c r="FN136" s="132"/>
      <c r="FO136" s="132"/>
      <c r="FP136" s="132"/>
      <c r="FQ136" s="132"/>
      <c r="FR136" s="132"/>
      <c r="FS136" s="132"/>
      <c r="FT136" s="132"/>
      <c r="FU136" s="132"/>
      <c r="FV136" s="132"/>
      <c r="FW136" s="132"/>
      <c r="FX136" s="132"/>
      <c r="FY136" s="132"/>
      <c r="FZ136" s="132"/>
      <c r="GA136" s="132"/>
      <c r="GB136" s="132"/>
      <c r="GC136" s="132"/>
      <c r="GD136" s="132"/>
      <c r="GE136" s="132"/>
      <c r="GF136" s="132"/>
      <c r="GG136" s="132"/>
      <c r="GH136" s="132"/>
      <c r="GI136" s="132"/>
      <c r="GJ136" s="132"/>
      <c r="GK136" s="132"/>
      <c r="GL136" s="132"/>
      <c r="GM136" s="132"/>
      <c r="GN136" s="132"/>
      <c r="GO136" s="132"/>
      <c r="GP136" s="132"/>
      <c r="GQ136" s="132"/>
      <c r="GR136" s="132"/>
      <c r="GS136" s="132"/>
      <c r="GT136" s="132"/>
      <c r="GU136" s="132"/>
      <c r="GV136" s="132"/>
      <c r="GW136" s="132"/>
      <c r="GX136" s="132"/>
      <c r="GY136" s="132"/>
      <c r="GZ136" s="132"/>
      <c r="HA136" s="132"/>
      <c r="HB136" s="132"/>
      <c r="HC136" s="132"/>
      <c r="HD136" s="132"/>
      <c r="HE136" s="132"/>
      <c r="HF136" s="132"/>
      <c r="HG136" s="132"/>
      <c r="HH136" s="132"/>
      <c r="HI136" s="132"/>
      <c r="HJ136" s="132"/>
      <c r="HK136" s="132"/>
      <c r="HL136" s="132"/>
      <c r="HM136" s="132"/>
      <c r="HN136" s="132"/>
      <c r="HO136" s="132"/>
      <c r="HP136" s="132"/>
      <c r="HQ136" s="132"/>
      <c r="HR136" s="132"/>
      <c r="HS136" s="132"/>
      <c r="HT136" s="132"/>
      <c r="HU136" s="132"/>
      <c r="HV136" s="132"/>
      <c r="HW136" s="132"/>
      <c r="HX136" s="132"/>
      <c r="HY136" s="132"/>
      <c r="HZ136" s="132"/>
      <c r="IA136" s="132"/>
      <c r="IB136" s="132"/>
      <c r="IC136" s="132"/>
      <c r="ID136" s="132"/>
      <c r="IE136" s="132"/>
      <c r="IF136" s="132"/>
      <c r="IG136" s="132"/>
      <c r="IH136" s="132"/>
      <c r="II136" s="132"/>
      <c r="IJ136" s="132"/>
      <c r="IK136" s="132"/>
      <c r="IL136" s="132"/>
      <c r="IM136" s="132"/>
      <c r="IN136" s="132"/>
      <c r="IO136" s="132"/>
      <c r="IP136" s="132"/>
      <c r="IQ136" s="132"/>
    </row>
    <row r="137" spans="1:251" s="135" customFormat="1" x14ac:dyDescent="0.25">
      <c r="A137" s="131" t="s">
        <v>687</v>
      </c>
      <c r="B137" s="131" t="s">
        <v>476</v>
      </c>
      <c r="C137" s="131" t="s">
        <v>24</v>
      </c>
      <c r="D137" s="131" t="s">
        <v>470</v>
      </c>
      <c r="E137" s="131" t="s">
        <v>688</v>
      </c>
      <c r="F137" s="135" t="s">
        <v>439</v>
      </c>
      <c r="G137" s="59" t="s">
        <v>1691</v>
      </c>
      <c r="H137" s="131" t="s">
        <v>689</v>
      </c>
      <c r="I137" s="131" t="s">
        <v>442</v>
      </c>
      <c r="J137" s="133">
        <v>42879</v>
      </c>
      <c r="K137" s="131" t="s">
        <v>1702</v>
      </c>
      <c r="L137" s="131" t="s">
        <v>596</v>
      </c>
      <c r="M137" s="131" t="s">
        <v>616</v>
      </c>
      <c r="N137" s="131" t="s">
        <v>690</v>
      </c>
      <c r="O137" s="131" t="s">
        <v>507</v>
      </c>
      <c r="P137" s="131" t="s">
        <v>536</v>
      </c>
      <c r="Q137" s="131" t="s">
        <v>691</v>
      </c>
      <c r="R137" s="132"/>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2"/>
      <c r="AT137" s="132"/>
      <c r="AU137" s="132"/>
      <c r="AV137" s="132"/>
      <c r="AW137" s="132"/>
      <c r="AX137" s="132"/>
      <c r="AY137" s="132"/>
      <c r="AZ137" s="132"/>
      <c r="BA137" s="132"/>
      <c r="BB137" s="132"/>
      <c r="BC137" s="132"/>
      <c r="BD137" s="132"/>
      <c r="BE137" s="132"/>
      <c r="BF137" s="132"/>
      <c r="BG137" s="132"/>
      <c r="BH137" s="132"/>
      <c r="BI137" s="132"/>
      <c r="BJ137" s="132"/>
      <c r="BK137" s="132"/>
      <c r="BL137" s="132"/>
      <c r="BM137" s="132"/>
      <c r="BN137" s="132"/>
      <c r="BO137" s="132"/>
      <c r="BP137" s="132"/>
      <c r="BQ137" s="132"/>
      <c r="BR137" s="132"/>
      <c r="BS137" s="132"/>
      <c r="BT137" s="132"/>
      <c r="BU137" s="132"/>
      <c r="BV137" s="132"/>
      <c r="BW137" s="132"/>
      <c r="BX137" s="132"/>
      <c r="BY137" s="132"/>
      <c r="BZ137" s="132"/>
      <c r="CA137" s="132"/>
      <c r="CB137" s="132"/>
      <c r="CC137" s="132"/>
      <c r="CD137" s="132"/>
      <c r="CE137" s="132"/>
      <c r="CF137" s="132"/>
      <c r="CG137" s="132"/>
      <c r="CH137" s="132"/>
      <c r="CI137" s="132"/>
      <c r="CJ137" s="132"/>
      <c r="CK137" s="132"/>
      <c r="CL137" s="132"/>
      <c r="CM137" s="132"/>
      <c r="CN137" s="132"/>
      <c r="CO137" s="132"/>
      <c r="CP137" s="132"/>
      <c r="CQ137" s="132"/>
      <c r="CR137" s="132"/>
      <c r="CS137" s="132"/>
      <c r="CT137" s="132"/>
      <c r="CU137" s="132"/>
      <c r="CV137" s="132"/>
      <c r="CW137" s="132"/>
      <c r="CX137" s="132"/>
      <c r="CY137" s="132"/>
      <c r="CZ137" s="132"/>
      <c r="DA137" s="132"/>
      <c r="DB137" s="132"/>
      <c r="DC137" s="132"/>
      <c r="DD137" s="132"/>
      <c r="DE137" s="132"/>
      <c r="DF137" s="132"/>
      <c r="DG137" s="132"/>
      <c r="DH137" s="132"/>
      <c r="DI137" s="132"/>
      <c r="DJ137" s="132"/>
      <c r="DK137" s="132"/>
      <c r="DL137" s="132"/>
      <c r="DM137" s="132"/>
      <c r="DN137" s="132"/>
      <c r="DO137" s="132"/>
      <c r="DP137" s="132"/>
      <c r="DQ137" s="132"/>
      <c r="DR137" s="132"/>
      <c r="DS137" s="132"/>
      <c r="DT137" s="132"/>
      <c r="DU137" s="132"/>
      <c r="DV137" s="132"/>
      <c r="DW137" s="132"/>
      <c r="DX137" s="132"/>
      <c r="DY137" s="132"/>
      <c r="DZ137" s="132"/>
      <c r="EA137" s="132"/>
      <c r="EB137" s="132"/>
      <c r="EC137" s="132"/>
      <c r="ED137" s="132"/>
      <c r="EE137" s="132"/>
      <c r="EF137" s="132"/>
      <c r="EG137" s="132"/>
      <c r="EH137" s="132"/>
      <c r="EI137" s="132"/>
      <c r="EJ137" s="132"/>
      <c r="EK137" s="132"/>
      <c r="EL137" s="132"/>
      <c r="EM137" s="132"/>
      <c r="EN137" s="132"/>
      <c r="EO137" s="132"/>
      <c r="EP137" s="132"/>
      <c r="EQ137" s="132"/>
      <c r="ER137" s="132"/>
      <c r="ES137" s="132"/>
      <c r="ET137" s="132"/>
      <c r="EU137" s="132"/>
      <c r="EV137" s="132"/>
      <c r="EW137" s="132"/>
      <c r="EX137" s="132"/>
      <c r="EY137" s="132"/>
      <c r="EZ137" s="132"/>
      <c r="FA137" s="132"/>
      <c r="FB137" s="132"/>
      <c r="FC137" s="132"/>
      <c r="FD137" s="132"/>
      <c r="FE137" s="132"/>
      <c r="FF137" s="132"/>
      <c r="FG137" s="132"/>
      <c r="FH137" s="132"/>
      <c r="FI137" s="132"/>
      <c r="FJ137" s="132"/>
      <c r="FK137" s="132"/>
      <c r="FL137" s="132"/>
      <c r="FM137" s="132"/>
      <c r="FN137" s="132"/>
      <c r="FO137" s="132"/>
      <c r="FP137" s="132"/>
      <c r="FQ137" s="132"/>
      <c r="FR137" s="132"/>
      <c r="FS137" s="132"/>
      <c r="FT137" s="132"/>
      <c r="FU137" s="132"/>
      <c r="FV137" s="132"/>
      <c r="FW137" s="132"/>
      <c r="FX137" s="132"/>
      <c r="FY137" s="132"/>
      <c r="FZ137" s="132"/>
      <c r="GA137" s="132"/>
      <c r="GB137" s="132"/>
      <c r="GC137" s="132"/>
      <c r="GD137" s="132"/>
      <c r="GE137" s="132"/>
      <c r="GF137" s="132"/>
      <c r="GG137" s="132"/>
      <c r="GH137" s="132"/>
      <c r="GI137" s="132"/>
      <c r="GJ137" s="132"/>
      <c r="GK137" s="132"/>
      <c r="GL137" s="132"/>
      <c r="GM137" s="132"/>
      <c r="GN137" s="132"/>
      <c r="GO137" s="132"/>
      <c r="GP137" s="132"/>
      <c r="GQ137" s="132"/>
      <c r="GR137" s="132"/>
      <c r="GS137" s="132"/>
      <c r="GT137" s="132"/>
      <c r="GU137" s="132"/>
      <c r="GV137" s="132"/>
      <c r="GW137" s="132"/>
      <c r="GX137" s="132"/>
      <c r="GY137" s="132"/>
      <c r="GZ137" s="132"/>
      <c r="HA137" s="132"/>
      <c r="HB137" s="132"/>
      <c r="HC137" s="132"/>
      <c r="HD137" s="132"/>
      <c r="HE137" s="132"/>
      <c r="HF137" s="132"/>
      <c r="HG137" s="132"/>
      <c r="HH137" s="132"/>
      <c r="HI137" s="132"/>
      <c r="HJ137" s="132"/>
      <c r="HK137" s="132"/>
      <c r="HL137" s="132"/>
      <c r="HM137" s="132"/>
      <c r="HN137" s="132"/>
      <c r="HO137" s="132"/>
      <c r="HP137" s="132"/>
      <c r="HQ137" s="132"/>
      <c r="HR137" s="132"/>
      <c r="HS137" s="132"/>
      <c r="HT137" s="132"/>
      <c r="HU137" s="132"/>
      <c r="HV137" s="132"/>
      <c r="HW137" s="132"/>
      <c r="HX137" s="132"/>
      <c r="HY137" s="132"/>
      <c r="HZ137" s="132"/>
      <c r="IA137" s="132"/>
      <c r="IB137" s="132"/>
      <c r="IC137" s="132"/>
      <c r="ID137" s="132"/>
      <c r="IE137" s="132"/>
      <c r="IF137" s="132"/>
      <c r="IG137" s="132"/>
      <c r="IH137" s="132"/>
      <c r="II137" s="132"/>
      <c r="IJ137" s="132"/>
      <c r="IK137" s="132"/>
      <c r="IL137" s="132"/>
      <c r="IM137" s="132"/>
      <c r="IN137" s="132"/>
      <c r="IO137" s="132"/>
      <c r="IP137" s="132"/>
      <c r="IQ137" s="132"/>
    </row>
    <row r="138" spans="1:251" s="135" customFormat="1" x14ac:dyDescent="0.25">
      <c r="A138" s="138" t="s">
        <v>1089</v>
      </c>
      <c r="B138" s="138" t="s">
        <v>437</v>
      </c>
      <c r="C138" s="138" t="s">
        <v>24</v>
      </c>
      <c r="D138" s="138" t="s">
        <v>608</v>
      </c>
      <c r="E138" s="138" t="s">
        <v>608</v>
      </c>
      <c r="F138" s="137" t="s">
        <v>439</v>
      </c>
      <c r="G138" s="59" t="s">
        <v>440</v>
      </c>
      <c r="H138" s="138" t="s">
        <v>1090</v>
      </c>
      <c r="I138" s="138" t="s">
        <v>920</v>
      </c>
      <c r="J138" s="142">
        <v>42879</v>
      </c>
      <c r="K138" s="138" t="s">
        <v>1704</v>
      </c>
      <c r="L138" s="138" t="s">
        <v>596</v>
      </c>
      <c r="M138" s="138" t="s">
        <v>684</v>
      </c>
      <c r="N138" s="138" t="s">
        <v>1091</v>
      </c>
      <c r="O138" s="138" t="s">
        <v>454</v>
      </c>
      <c r="P138" s="138" t="s">
        <v>15</v>
      </c>
      <c r="Q138" s="138" t="s">
        <v>708</v>
      </c>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c r="BC138" s="137"/>
      <c r="BD138" s="137"/>
      <c r="BE138" s="137"/>
      <c r="BF138" s="137"/>
      <c r="BG138" s="137"/>
      <c r="BH138" s="137"/>
      <c r="BI138" s="137"/>
      <c r="BJ138" s="137"/>
      <c r="BK138" s="137"/>
      <c r="BL138" s="137"/>
      <c r="BM138" s="137"/>
      <c r="BN138" s="137"/>
      <c r="BO138" s="137"/>
      <c r="BP138" s="137"/>
      <c r="BQ138" s="137"/>
      <c r="BR138" s="137"/>
      <c r="BS138" s="137"/>
      <c r="BT138" s="137"/>
      <c r="BU138" s="137"/>
      <c r="BV138" s="137"/>
      <c r="BW138" s="137"/>
      <c r="BX138" s="137"/>
      <c r="BY138" s="137"/>
      <c r="BZ138" s="137"/>
      <c r="CA138" s="137"/>
      <c r="CB138" s="137"/>
      <c r="CC138" s="137"/>
      <c r="CD138" s="137"/>
      <c r="CE138" s="137"/>
      <c r="CF138" s="137"/>
      <c r="CG138" s="137"/>
      <c r="CH138" s="137"/>
      <c r="CI138" s="137"/>
      <c r="CJ138" s="137"/>
      <c r="CK138" s="137"/>
      <c r="CL138" s="137"/>
      <c r="CM138" s="137"/>
      <c r="CN138" s="137"/>
      <c r="CO138" s="137"/>
      <c r="CP138" s="137"/>
      <c r="CQ138" s="137"/>
      <c r="CR138" s="137"/>
      <c r="CS138" s="137"/>
      <c r="CT138" s="137"/>
      <c r="CU138" s="137"/>
      <c r="CV138" s="137"/>
      <c r="CW138" s="137"/>
      <c r="CX138" s="137"/>
      <c r="CY138" s="137"/>
      <c r="CZ138" s="137"/>
      <c r="DA138" s="137"/>
      <c r="DB138" s="137"/>
      <c r="DC138" s="137"/>
      <c r="DD138" s="137"/>
      <c r="DE138" s="137"/>
      <c r="DF138" s="137"/>
      <c r="DG138" s="137"/>
      <c r="DH138" s="137"/>
      <c r="DI138" s="137"/>
      <c r="DJ138" s="137"/>
      <c r="DK138" s="137"/>
      <c r="DL138" s="137"/>
      <c r="DM138" s="137"/>
      <c r="DN138" s="137"/>
      <c r="DO138" s="137"/>
      <c r="DP138" s="137"/>
      <c r="DQ138" s="137"/>
      <c r="DR138" s="137"/>
      <c r="DS138" s="137"/>
      <c r="DT138" s="137"/>
      <c r="DU138" s="137"/>
      <c r="DV138" s="137"/>
      <c r="DW138" s="137"/>
      <c r="DX138" s="137"/>
      <c r="DY138" s="137"/>
      <c r="DZ138" s="137"/>
      <c r="EA138" s="137"/>
      <c r="EB138" s="137"/>
      <c r="EC138" s="137"/>
      <c r="ED138" s="137"/>
      <c r="EE138" s="137"/>
      <c r="EF138" s="137"/>
      <c r="EG138" s="137"/>
      <c r="EH138" s="137"/>
      <c r="EI138" s="137"/>
      <c r="EJ138" s="137"/>
      <c r="EK138" s="137"/>
      <c r="EL138" s="137"/>
      <c r="EM138" s="137"/>
      <c r="EN138" s="137"/>
      <c r="EO138" s="137"/>
      <c r="EP138" s="137"/>
      <c r="EQ138" s="137"/>
      <c r="ER138" s="137"/>
      <c r="ES138" s="137"/>
      <c r="ET138" s="137"/>
      <c r="EU138" s="137"/>
      <c r="EV138" s="137"/>
      <c r="EW138" s="137"/>
      <c r="EX138" s="137"/>
      <c r="EY138" s="137"/>
      <c r="EZ138" s="137"/>
      <c r="FA138" s="137"/>
      <c r="FB138" s="137"/>
      <c r="FC138" s="137"/>
      <c r="FD138" s="137"/>
      <c r="FE138" s="137"/>
      <c r="FF138" s="137"/>
      <c r="FG138" s="137"/>
      <c r="FH138" s="137"/>
      <c r="FI138" s="137"/>
      <c r="FJ138" s="137"/>
      <c r="FK138" s="137"/>
      <c r="FL138" s="137"/>
      <c r="FM138" s="137"/>
      <c r="FN138" s="137"/>
      <c r="FO138" s="137"/>
      <c r="FP138" s="137"/>
      <c r="FQ138" s="137"/>
      <c r="FR138" s="137"/>
      <c r="FS138" s="137"/>
      <c r="FT138" s="137"/>
      <c r="FU138" s="137"/>
      <c r="FV138" s="137"/>
      <c r="FW138" s="137"/>
      <c r="FX138" s="137"/>
      <c r="FY138" s="137"/>
      <c r="FZ138" s="137"/>
      <c r="GA138" s="137"/>
      <c r="GB138" s="137"/>
      <c r="GC138" s="137"/>
      <c r="GD138" s="137"/>
      <c r="GE138" s="137"/>
      <c r="GF138" s="137"/>
      <c r="GG138" s="137"/>
      <c r="GH138" s="137"/>
      <c r="GI138" s="137"/>
      <c r="GJ138" s="137"/>
      <c r="GK138" s="137"/>
      <c r="GL138" s="137"/>
      <c r="GM138" s="137"/>
      <c r="GN138" s="137"/>
      <c r="GO138" s="137"/>
      <c r="GP138" s="137"/>
      <c r="GQ138" s="137"/>
      <c r="GR138" s="137"/>
      <c r="GS138" s="137"/>
      <c r="GT138" s="137"/>
      <c r="GU138" s="137"/>
      <c r="GV138" s="137"/>
      <c r="GW138" s="137"/>
      <c r="GX138" s="137"/>
      <c r="GY138" s="137"/>
      <c r="GZ138" s="137"/>
      <c r="HA138" s="137"/>
      <c r="HB138" s="137"/>
      <c r="HC138" s="137"/>
      <c r="HD138" s="137"/>
      <c r="HE138" s="137"/>
      <c r="HF138" s="137"/>
      <c r="HG138" s="137"/>
      <c r="HH138" s="137"/>
      <c r="HI138" s="137"/>
      <c r="HJ138" s="137"/>
      <c r="HK138" s="137"/>
      <c r="HL138" s="137"/>
      <c r="HM138" s="137"/>
      <c r="HN138" s="137"/>
      <c r="HO138" s="137"/>
      <c r="HP138" s="137"/>
      <c r="HQ138" s="137"/>
      <c r="HR138" s="137"/>
      <c r="HS138" s="137"/>
      <c r="HT138" s="137"/>
      <c r="HU138" s="137"/>
      <c r="HV138" s="137"/>
      <c r="HW138" s="137"/>
      <c r="HX138" s="137"/>
      <c r="HY138" s="137"/>
      <c r="HZ138" s="137"/>
      <c r="IA138" s="137"/>
      <c r="IB138" s="137"/>
      <c r="IC138" s="137"/>
      <c r="ID138" s="137"/>
      <c r="IE138" s="137"/>
      <c r="IF138" s="137"/>
      <c r="IG138" s="137"/>
      <c r="IH138" s="137"/>
      <c r="II138" s="137"/>
      <c r="IJ138" s="137"/>
      <c r="IK138" s="137"/>
      <c r="IL138" s="137"/>
      <c r="IM138" s="137"/>
      <c r="IN138" s="137"/>
      <c r="IO138" s="137"/>
      <c r="IP138" s="137"/>
      <c r="IQ138" s="137"/>
    </row>
    <row r="139" spans="1:251" s="135" customFormat="1" x14ac:dyDescent="0.25">
      <c r="A139" s="143" t="s">
        <v>655</v>
      </c>
      <c r="B139" s="131" t="s">
        <v>437</v>
      </c>
      <c r="C139" s="131" t="s">
        <v>24</v>
      </c>
      <c r="D139" s="131" t="s">
        <v>656</v>
      </c>
      <c r="E139" s="131" t="s">
        <v>657</v>
      </c>
      <c r="F139" s="135" t="s">
        <v>932</v>
      </c>
      <c r="G139" s="59" t="s">
        <v>1691</v>
      </c>
      <c r="H139" s="143" t="s">
        <v>658</v>
      </c>
      <c r="I139" s="144" t="s">
        <v>442</v>
      </c>
      <c r="J139" s="133">
        <v>42879</v>
      </c>
      <c r="K139" s="131" t="s">
        <v>1702</v>
      </c>
      <c r="L139" s="131" t="s">
        <v>596</v>
      </c>
      <c r="M139" s="144" t="s">
        <v>659</v>
      </c>
      <c r="N139" s="143" t="s">
        <v>660</v>
      </c>
      <c r="O139" s="144" t="s">
        <v>661</v>
      </c>
      <c r="P139" s="143" t="s">
        <v>536</v>
      </c>
      <c r="Q139" s="143" t="s">
        <v>662</v>
      </c>
      <c r="R139" s="132"/>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c r="AN139" s="132"/>
      <c r="AO139" s="132"/>
      <c r="AP139" s="132"/>
      <c r="AQ139" s="132"/>
      <c r="AR139" s="132"/>
      <c r="AS139" s="132"/>
      <c r="AT139" s="132"/>
      <c r="AU139" s="132"/>
      <c r="AV139" s="132"/>
      <c r="AW139" s="132"/>
      <c r="AX139" s="132"/>
      <c r="AY139" s="132"/>
      <c r="AZ139" s="132"/>
      <c r="BA139" s="132"/>
      <c r="BB139" s="132"/>
      <c r="BC139" s="132"/>
      <c r="BD139" s="132"/>
      <c r="BE139" s="132"/>
      <c r="BF139" s="132"/>
      <c r="BG139" s="132"/>
      <c r="BH139" s="132"/>
      <c r="BI139" s="132"/>
      <c r="BJ139" s="132"/>
      <c r="BK139" s="132"/>
      <c r="BL139" s="132"/>
      <c r="BM139" s="132"/>
      <c r="BN139" s="132"/>
      <c r="BO139" s="132"/>
      <c r="BP139" s="132"/>
      <c r="BQ139" s="132"/>
      <c r="BR139" s="132"/>
      <c r="BS139" s="132"/>
      <c r="BT139" s="132"/>
      <c r="BU139" s="132"/>
      <c r="BV139" s="132"/>
      <c r="BW139" s="132"/>
      <c r="BX139" s="132"/>
      <c r="BY139" s="132"/>
      <c r="BZ139" s="132"/>
      <c r="CA139" s="132"/>
      <c r="CB139" s="132"/>
      <c r="CC139" s="132"/>
      <c r="CD139" s="132"/>
      <c r="CE139" s="132"/>
      <c r="CF139" s="132"/>
      <c r="CG139" s="132"/>
      <c r="CH139" s="132"/>
      <c r="CI139" s="132"/>
      <c r="CJ139" s="132"/>
      <c r="CK139" s="132"/>
      <c r="CL139" s="132"/>
      <c r="CM139" s="132"/>
      <c r="CN139" s="132"/>
      <c r="CO139" s="132"/>
      <c r="CP139" s="132"/>
      <c r="CQ139" s="132"/>
      <c r="CR139" s="132"/>
      <c r="CS139" s="132"/>
      <c r="CT139" s="132"/>
      <c r="CU139" s="132"/>
      <c r="CV139" s="132"/>
      <c r="CW139" s="132"/>
      <c r="CX139" s="132"/>
      <c r="CY139" s="132"/>
      <c r="CZ139" s="132"/>
      <c r="DA139" s="132"/>
      <c r="DB139" s="132"/>
      <c r="DC139" s="132"/>
      <c r="DD139" s="132"/>
      <c r="DE139" s="132"/>
      <c r="DF139" s="132"/>
      <c r="DG139" s="132"/>
      <c r="DH139" s="132"/>
      <c r="DI139" s="132"/>
      <c r="DJ139" s="132"/>
      <c r="DK139" s="132"/>
      <c r="DL139" s="132"/>
      <c r="DM139" s="132"/>
      <c r="DN139" s="132"/>
      <c r="DO139" s="132"/>
      <c r="DP139" s="132"/>
      <c r="DQ139" s="132"/>
      <c r="DR139" s="132"/>
      <c r="DS139" s="132"/>
      <c r="DT139" s="132"/>
      <c r="DU139" s="132"/>
      <c r="DV139" s="132"/>
      <c r="DW139" s="132"/>
      <c r="DX139" s="132"/>
      <c r="DY139" s="132"/>
      <c r="DZ139" s="132"/>
      <c r="EA139" s="132"/>
      <c r="EB139" s="132"/>
      <c r="EC139" s="132"/>
      <c r="ED139" s="132"/>
      <c r="EE139" s="132"/>
      <c r="EF139" s="132"/>
      <c r="EG139" s="132"/>
      <c r="EH139" s="132"/>
      <c r="EI139" s="132"/>
      <c r="EJ139" s="132"/>
      <c r="EK139" s="132"/>
      <c r="EL139" s="132"/>
      <c r="EM139" s="132"/>
      <c r="EN139" s="132"/>
      <c r="EO139" s="132"/>
      <c r="EP139" s="132"/>
      <c r="EQ139" s="132"/>
      <c r="ER139" s="132"/>
      <c r="ES139" s="132"/>
      <c r="ET139" s="132"/>
      <c r="EU139" s="132"/>
      <c r="EV139" s="132"/>
      <c r="EW139" s="132"/>
      <c r="EX139" s="132"/>
      <c r="EY139" s="132"/>
      <c r="EZ139" s="132"/>
      <c r="FA139" s="132"/>
      <c r="FB139" s="132"/>
      <c r="FC139" s="132"/>
      <c r="FD139" s="132"/>
      <c r="FE139" s="132"/>
      <c r="FF139" s="132"/>
      <c r="FG139" s="132"/>
      <c r="FH139" s="132"/>
      <c r="FI139" s="132"/>
      <c r="FJ139" s="132"/>
      <c r="FK139" s="132"/>
      <c r="FL139" s="132"/>
      <c r="FM139" s="132"/>
      <c r="FN139" s="132"/>
      <c r="FO139" s="132"/>
      <c r="FP139" s="132"/>
      <c r="FQ139" s="132"/>
      <c r="FR139" s="132"/>
      <c r="FS139" s="132"/>
      <c r="FT139" s="132"/>
      <c r="FU139" s="132"/>
      <c r="FV139" s="132"/>
      <c r="FW139" s="132"/>
      <c r="FX139" s="132"/>
      <c r="FY139" s="132"/>
      <c r="FZ139" s="132"/>
      <c r="GA139" s="132"/>
      <c r="GB139" s="132"/>
      <c r="GC139" s="132"/>
      <c r="GD139" s="132"/>
      <c r="GE139" s="132"/>
      <c r="GF139" s="132"/>
      <c r="GG139" s="132"/>
      <c r="GH139" s="132"/>
      <c r="GI139" s="132"/>
      <c r="GJ139" s="132"/>
      <c r="GK139" s="132"/>
      <c r="GL139" s="132"/>
      <c r="GM139" s="132"/>
      <c r="GN139" s="132"/>
      <c r="GO139" s="132"/>
      <c r="GP139" s="132"/>
      <c r="GQ139" s="132"/>
      <c r="GR139" s="132"/>
      <c r="GS139" s="132"/>
      <c r="GT139" s="132"/>
      <c r="GU139" s="132"/>
      <c r="GV139" s="132"/>
      <c r="GW139" s="132"/>
      <c r="GX139" s="132"/>
      <c r="GY139" s="132"/>
      <c r="GZ139" s="132"/>
      <c r="HA139" s="132"/>
      <c r="HB139" s="132"/>
      <c r="HC139" s="132"/>
      <c r="HD139" s="132"/>
      <c r="HE139" s="132"/>
      <c r="HF139" s="132"/>
      <c r="HG139" s="132"/>
      <c r="HH139" s="132"/>
      <c r="HI139" s="132"/>
      <c r="HJ139" s="132"/>
      <c r="HK139" s="132"/>
      <c r="HL139" s="132"/>
      <c r="HM139" s="132"/>
      <c r="HN139" s="132"/>
      <c r="HO139" s="132"/>
      <c r="HP139" s="132"/>
      <c r="HQ139" s="132"/>
      <c r="HR139" s="132"/>
      <c r="HS139" s="132"/>
      <c r="HT139" s="132"/>
      <c r="HU139" s="132"/>
      <c r="HV139" s="132"/>
      <c r="HW139" s="132"/>
      <c r="HX139" s="132"/>
      <c r="HY139" s="132"/>
      <c r="HZ139" s="132"/>
      <c r="IA139" s="132"/>
      <c r="IB139" s="132"/>
      <c r="IC139" s="132"/>
      <c r="ID139" s="132"/>
      <c r="IE139" s="132"/>
      <c r="IF139" s="132"/>
      <c r="IG139" s="132"/>
      <c r="IH139" s="132"/>
      <c r="II139" s="132"/>
      <c r="IJ139" s="132"/>
      <c r="IK139" s="132"/>
      <c r="IL139" s="132"/>
      <c r="IM139" s="132"/>
      <c r="IN139" s="132"/>
      <c r="IO139" s="132"/>
      <c r="IP139" s="132"/>
      <c r="IQ139" s="132"/>
    </row>
    <row r="140" spans="1:251" s="135" customFormat="1" x14ac:dyDescent="0.25">
      <c r="A140" s="138" t="s">
        <v>1092</v>
      </c>
      <c r="B140" s="138" t="s">
        <v>437</v>
      </c>
      <c r="C140" s="138" t="s">
        <v>24</v>
      </c>
      <c r="D140" s="138" t="s">
        <v>1093</v>
      </c>
      <c r="E140" s="138" t="s">
        <v>1093</v>
      </c>
      <c r="F140" s="137" t="s">
        <v>439</v>
      </c>
      <c r="G140" s="59" t="s">
        <v>440</v>
      </c>
      <c r="H140" s="138" t="s">
        <v>1094</v>
      </c>
      <c r="I140" s="138" t="s">
        <v>920</v>
      </c>
      <c r="J140" s="142">
        <v>42879</v>
      </c>
      <c r="K140" s="138" t="s">
        <v>1704</v>
      </c>
      <c r="L140" s="138" t="s">
        <v>596</v>
      </c>
      <c r="M140" s="138" t="s">
        <v>628</v>
      </c>
      <c r="N140" s="138" t="s">
        <v>1096</v>
      </c>
      <c r="O140" s="138" t="s">
        <v>454</v>
      </c>
      <c r="P140" s="138" t="s">
        <v>15</v>
      </c>
      <c r="Q140" s="138" t="s">
        <v>630</v>
      </c>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c r="BC140" s="137"/>
      <c r="BD140" s="137"/>
      <c r="BE140" s="137"/>
      <c r="BF140" s="137"/>
      <c r="BG140" s="137"/>
      <c r="BH140" s="137"/>
      <c r="BI140" s="137"/>
      <c r="BJ140" s="137"/>
      <c r="BK140" s="137"/>
      <c r="BL140" s="137"/>
      <c r="BM140" s="137"/>
      <c r="BN140" s="137"/>
      <c r="BO140" s="137"/>
      <c r="BP140" s="137"/>
      <c r="BQ140" s="137"/>
      <c r="BR140" s="137"/>
      <c r="BS140" s="137"/>
      <c r="BT140" s="137"/>
      <c r="BU140" s="137"/>
      <c r="BV140" s="137"/>
      <c r="BW140" s="137"/>
      <c r="BX140" s="137"/>
      <c r="BY140" s="137"/>
      <c r="BZ140" s="137"/>
      <c r="CA140" s="137"/>
      <c r="CB140" s="137"/>
      <c r="CC140" s="137"/>
      <c r="CD140" s="137"/>
      <c r="CE140" s="137"/>
      <c r="CF140" s="137"/>
      <c r="CG140" s="137"/>
      <c r="CH140" s="137"/>
      <c r="CI140" s="137"/>
      <c r="CJ140" s="137"/>
      <c r="CK140" s="137"/>
      <c r="CL140" s="137"/>
      <c r="CM140" s="137"/>
      <c r="CN140" s="137"/>
      <c r="CO140" s="137"/>
      <c r="CP140" s="137"/>
      <c r="CQ140" s="137"/>
      <c r="CR140" s="137"/>
      <c r="CS140" s="137"/>
      <c r="CT140" s="137"/>
      <c r="CU140" s="137"/>
      <c r="CV140" s="137"/>
      <c r="CW140" s="137"/>
      <c r="CX140" s="137"/>
      <c r="CY140" s="137"/>
      <c r="CZ140" s="137"/>
      <c r="DA140" s="137"/>
      <c r="DB140" s="137"/>
      <c r="DC140" s="137"/>
      <c r="DD140" s="137"/>
      <c r="DE140" s="137"/>
      <c r="DF140" s="137"/>
      <c r="DG140" s="137"/>
      <c r="DH140" s="137"/>
      <c r="DI140" s="137"/>
      <c r="DJ140" s="137"/>
      <c r="DK140" s="137"/>
      <c r="DL140" s="137"/>
      <c r="DM140" s="137"/>
      <c r="DN140" s="137"/>
      <c r="DO140" s="137"/>
      <c r="DP140" s="137"/>
      <c r="DQ140" s="137"/>
      <c r="DR140" s="137"/>
      <c r="DS140" s="137"/>
      <c r="DT140" s="137"/>
      <c r="DU140" s="137"/>
      <c r="DV140" s="137"/>
      <c r="DW140" s="137"/>
      <c r="DX140" s="137"/>
      <c r="DY140" s="137"/>
      <c r="DZ140" s="137"/>
      <c r="EA140" s="137"/>
      <c r="EB140" s="137"/>
      <c r="EC140" s="137"/>
      <c r="ED140" s="137"/>
      <c r="EE140" s="137"/>
      <c r="EF140" s="137"/>
      <c r="EG140" s="137"/>
      <c r="EH140" s="137"/>
      <c r="EI140" s="137"/>
      <c r="EJ140" s="137"/>
      <c r="EK140" s="137"/>
      <c r="EL140" s="137"/>
      <c r="EM140" s="137"/>
      <c r="EN140" s="137"/>
      <c r="EO140" s="137"/>
      <c r="EP140" s="137"/>
      <c r="EQ140" s="137"/>
      <c r="ER140" s="137"/>
      <c r="ES140" s="137"/>
      <c r="ET140" s="137"/>
      <c r="EU140" s="137"/>
      <c r="EV140" s="137"/>
      <c r="EW140" s="137"/>
      <c r="EX140" s="137"/>
      <c r="EY140" s="137"/>
      <c r="EZ140" s="137"/>
      <c r="FA140" s="137"/>
      <c r="FB140" s="137"/>
      <c r="FC140" s="137"/>
      <c r="FD140" s="137"/>
      <c r="FE140" s="137"/>
      <c r="FF140" s="137"/>
      <c r="FG140" s="137"/>
      <c r="FH140" s="137"/>
      <c r="FI140" s="137"/>
      <c r="FJ140" s="137"/>
      <c r="FK140" s="137"/>
      <c r="FL140" s="137"/>
      <c r="FM140" s="137"/>
      <c r="FN140" s="137"/>
      <c r="FO140" s="137"/>
      <c r="FP140" s="137"/>
      <c r="FQ140" s="137"/>
      <c r="FR140" s="137"/>
      <c r="FS140" s="137"/>
      <c r="FT140" s="137"/>
      <c r="FU140" s="137"/>
      <c r="FV140" s="137"/>
      <c r="FW140" s="137"/>
      <c r="FX140" s="137"/>
      <c r="FY140" s="137"/>
      <c r="FZ140" s="137"/>
      <c r="GA140" s="137"/>
      <c r="GB140" s="137"/>
      <c r="GC140" s="137"/>
      <c r="GD140" s="137"/>
      <c r="GE140" s="137"/>
      <c r="GF140" s="137"/>
      <c r="GG140" s="137"/>
      <c r="GH140" s="137"/>
      <c r="GI140" s="137"/>
      <c r="GJ140" s="137"/>
      <c r="GK140" s="137"/>
      <c r="GL140" s="137"/>
      <c r="GM140" s="137"/>
      <c r="GN140" s="137"/>
      <c r="GO140" s="137"/>
      <c r="GP140" s="137"/>
      <c r="GQ140" s="137"/>
      <c r="GR140" s="137"/>
      <c r="GS140" s="137"/>
      <c r="GT140" s="137"/>
      <c r="GU140" s="137"/>
      <c r="GV140" s="137"/>
      <c r="GW140" s="137"/>
      <c r="GX140" s="137"/>
      <c r="GY140" s="137"/>
      <c r="GZ140" s="137"/>
      <c r="HA140" s="137"/>
      <c r="HB140" s="137"/>
      <c r="HC140" s="137"/>
      <c r="HD140" s="137"/>
      <c r="HE140" s="137"/>
      <c r="HF140" s="137"/>
      <c r="HG140" s="137"/>
      <c r="HH140" s="137"/>
      <c r="HI140" s="137"/>
      <c r="HJ140" s="137"/>
      <c r="HK140" s="137"/>
      <c r="HL140" s="137"/>
      <c r="HM140" s="137"/>
      <c r="HN140" s="137"/>
      <c r="HO140" s="137"/>
      <c r="HP140" s="137"/>
      <c r="HQ140" s="137"/>
      <c r="HR140" s="137"/>
      <c r="HS140" s="137"/>
      <c r="HT140" s="137"/>
      <c r="HU140" s="137"/>
      <c r="HV140" s="137"/>
      <c r="HW140" s="137"/>
      <c r="HX140" s="137"/>
      <c r="HY140" s="137"/>
      <c r="HZ140" s="137"/>
      <c r="IA140" s="137"/>
      <c r="IB140" s="137"/>
      <c r="IC140" s="137"/>
      <c r="ID140" s="137"/>
      <c r="IE140" s="137"/>
      <c r="IF140" s="137"/>
      <c r="IG140" s="137"/>
      <c r="IH140" s="137"/>
      <c r="II140" s="137"/>
      <c r="IJ140" s="137"/>
      <c r="IK140" s="137"/>
      <c r="IL140" s="137"/>
      <c r="IM140" s="137"/>
      <c r="IN140" s="137"/>
      <c r="IO140" s="137"/>
      <c r="IP140" s="137"/>
      <c r="IQ140" s="137"/>
    </row>
    <row r="141" spans="1:251" s="135" customFormat="1" x14ac:dyDescent="0.25">
      <c r="A141" s="131" t="s">
        <v>845</v>
      </c>
      <c r="B141" s="131" t="s">
        <v>476</v>
      </c>
      <c r="C141" s="131" t="s">
        <v>24</v>
      </c>
      <c r="D141" s="131" t="s">
        <v>846</v>
      </c>
      <c r="E141" s="131" t="s">
        <v>846</v>
      </c>
      <c r="F141" s="135" t="s">
        <v>788</v>
      </c>
      <c r="G141" s="59" t="s">
        <v>1691</v>
      </c>
      <c r="H141" s="131" t="s">
        <v>847</v>
      </c>
      <c r="I141" s="131" t="s">
        <v>484</v>
      </c>
      <c r="J141" s="133">
        <v>42879</v>
      </c>
      <c r="K141" s="131" t="s">
        <v>1703</v>
      </c>
      <c r="L141" s="131" t="s">
        <v>596</v>
      </c>
      <c r="M141" s="131" t="s">
        <v>616</v>
      </c>
      <c r="N141" s="131" t="s">
        <v>848</v>
      </c>
      <c r="O141" s="131" t="s">
        <v>447</v>
      </c>
      <c r="P141" s="131" t="s">
        <v>197</v>
      </c>
      <c r="Q141" s="131" t="s">
        <v>675</v>
      </c>
      <c r="R141" s="132" t="s">
        <v>1693</v>
      </c>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c r="AN141" s="132"/>
      <c r="AO141" s="132"/>
      <c r="AP141" s="132"/>
      <c r="AQ141" s="132"/>
      <c r="AR141" s="132"/>
      <c r="AS141" s="132"/>
      <c r="AT141" s="132"/>
      <c r="AU141" s="132"/>
      <c r="AV141" s="132"/>
      <c r="AW141" s="132"/>
      <c r="AX141" s="132"/>
      <c r="AY141" s="132"/>
      <c r="AZ141" s="132"/>
      <c r="BA141" s="132"/>
      <c r="BB141" s="132"/>
      <c r="BC141" s="132"/>
      <c r="BD141" s="132"/>
      <c r="BE141" s="132"/>
      <c r="BF141" s="132"/>
      <c r="BG141" s="132"/>
      <c r="BH141" s="132"/>
      <c r="BI141" s="132"/>
      <c r="BJ141" s="132"/>
      <c r="BK141" s="132"/>
      <c r="BL141" s="132"/>
      <c r="BM141" s="132"/>
      <c r="BN141" s="132"/>
      <c r="BO141" s="132"/>
      <c r="BP141" s="132"/>
      <c r="BQ141" s="132"/>
      <c r="BR141" s="132"/>
      <c r="BS141" s="132"/>
      <c r="BT141" s="132"/>
      <c r="BU141" s="132"/>
      <c r="BV141" s="132"/>
      <c r="BW141" s="132"/>
      <c r="BX141" s="132"/>
      <c r="BY141" s="132"/>
      <c r="BZ141" s="132"/>
      <c r="CA141" s="132"/>
      <c r="CB141" s="132"/>
      <c r="CC141" s="132"/>
      <c r="CD141" s="132"/>
      <c r="CE141" s="132"/>
      <c r="CF141" s="132"/>
      <c r="CG141" s="132"/>
      <c r="CH141" s="132"/>
      <c r="CI141" s="132"/>
      <c r="CJ141" s="132"/>
      <c r="CK141" s="132"/>
      <c r="CL141" s="132"/>
      <c r="CM141" s="132"/>
      <c r="CN141" s="132"/>
      <c r="CO141" s="132"/>
      <c r="CP141" s="132"/>
      <c r="CQ141" s="132"/>
      <c r="CR141" s="132"/>
      <c r="CS141" s="132"/>
      <c r="CT141" s="132"/>
      <c r="CU141" s="132"/>
      <c r="CV141" s="132"/>
      <c r="CW141" s="132"/>
      <c r="CX141" s="132"/>
      <c r="CY141" s="132"/>
      <c r="CZ141" s="132"/>
      <c r="DA141" s="132"/>
      <c r="DB141" s="132"/>
      <c r="DC141" s="132"/>
      <c r="DD141" s="132"/>
      <c r="DE141" s="132"/>
      <c r="DF141" s="132"/>
      <c r="DG141" s="132"/>
      <c r="DH141" s="132"/>
      <c r="DI141" s="132"/>
      <c r="DJ141" s="132"/>
      <c r="DK141" s="132"/>
      <c r="DL141" s="132"/>
      <c r="DM141" s="132"/>
      <c r="DN141" s="132"/>
      <c r="DO141" s="132"/>
      <c r="DP141" s="132"/>
      <c r="DQ141" s="132"/>
      <c r="DR141" s="132"/>
      <c r="DS141" s="132"/>
      <c r="DT141" s="132"/>
      <c r="DU141" s="132"/>
      <c r="DV141" s="132"/>
      <c r="DW141" s="132"/>
      <c r="DX141" s="132"/>
      <c r="DY141" s="132"/>
      <c r="DZ141" s="132"/>
      <c r="EA141" s="132"/>
      <c r="EB141" s="132"/>
      <c r="EC141" s="132"/>
      <c r="ED141" s="132"/>
      <c r="EE141" s="132"/>
      <c r="EF141" s="132"/>
      <c r="EG141" s="132"/>
      <c r="EH141" s="132"/>
      <c r="EI141" s="132"/>
      <c r="EJ141" s="132"/>
      <c r="EK141" s="132"/>
      <c r="EL141" s="132"/>
      <c r="EM141" s="132"/>
      <c r="EN141" s="132"/>
      <c r="EO141" s="132"/>
      <c r="EP141" s="132"/>
      <c r="EQ141" s="132"/>
      <c r="ER141" s="132"/>
      <c r="ES141" s="132"/>
      <c r="ET141" s="132"/>
      <c r="EU141" s="132"/>
      <c r="EV141" s="132"/>
      <c r="EW141" s="132"/>
      <c r="EX141" s="132"/>
      <c r="EY141" s="132"/>
      <c r="EZ141" s="132"/>
      <c r="FA141" s="132"/>
      <c r="FB141" s="132"/>
      <c r="FC141" s="132"/>
      <c r="FD141" s="132"/>
      <c r="FE141" s="132"/>
      <c r="FF141" s="132"/>
      <c r="FG141" s="132"/>
      <c r="FH141" s="132"/>
      <c r="FI141" s="132"/>
      <c r="FJ141" s="132"/>
      <c r="FK141" s="132"/>
      <c r="FL141" s="132"/>
      <c r="FM141" s="132"/>
      <c r="FN141" s="132"/>
      <c r="FO141" s="132"/>
      <c r="FP141" s="132"/>
      <c r="FQ141" s="132"/>
      <c r="FR141" s="132"/>
      <c r="FS141" s="132"/>
      <c r="FT141" s="132"/>
      <c r="FU141" s="132"/>
      <c r="FV141" s="132"/>
      <c r="FW141" s="132"/>
      <c r="FX141" s="132"/>
      <c r="FY141" s="132"/>
      <c r="FZ141" s="132"/>
      <c r="GA141" s="132"/>
      <c r="GB141" s="132"/>
      <c r="GC141" s="132"/>
      <c r="GD141" s="132"/>
      <c r="GE141" s="132"/>
      <c r="GF141" s="132"/>
      <c r="GG141" s="132"/>
      <c r="GH141" s="132"/>
      <c r="GI141" s="132"/>
      <c r="GJ141" s="132"/>
      <c r="GK141" s="132"/>
      <c r="GL141" s="132"/>
      <c r="GM141" s="132"/>
      <c r="GN141" s="132"/>
      <c r="GO141" s="132"/>
      <c r="GP141" s="132"/>
      <c r="GQ141" s="132"/>
      <c r="GR141" s="132"/>
      <c r="GS141" s="132"/>
      <c r="GT141" s="132"/>
      <c r="GU141" s="132"/>
      <c r="GV141" s="132"/>
      <c r="GW141" s="132"/>
      <c r="GX141" s="132"/>
      <c r="GY141" s="132"/>
      <c r="GZ141" s="132"/>
      <c r="HA141" s="132"/>
      <c r="HB141" s="132"/>
      <c r="HC141" s="132"/>
      <c r="HD141" s="132"/>
      <c r="HE141" s="132"/>
      <c r="HF141" s="132"/>
      <c r="HG141" s="132"/>
      <c r="HH141" s="132"/>
      <c r="HI141" s="132"/>
      <c r="HJ141" s="132"/>
      <c r="HK141" s="132"/>
      <c r="HL141" s="132"/>
      <c r="HM141" s="132"/>
      <c r="HN141" s="132"/>
      <c r="HO141" s="132"/>
      <c r="HP141" s="132"/>
      <c r="HQ141" s="132"/>
      <c r="HR141" s="132"/>
      <c r="HS141" s="132"/>
      <c r="HT141" s="132"/>
      <c r="HU141" s="132"/>
      <c r="HV141" s="132"/>
      <c r="HW141" s="132"/>
      <c r="HX141" s="132"/>
      <c r="HY141" s="132"/>
      <c r="HZ141" s="132"/>
      <c r="IA141" s="132"/>
      <c r="IB141" s="132"/>
      <c r="IC141" s="132"/>
      <c r="ID141" s="132"/>
      <c r="IE141" s="132"/>
      <c r="IF141" s="132"/>
      <c r="IG141" s="132"/>
      <c r="IH141" s="132"/>
      <c r="II141" s="132"/>
      <c r="IJ141" s="132"/>
      <c r="IK141" s="132"/>
      <c r="IL141" s="132"/>
      <c r="IM141" s="132"/>
      <c r="IN141" s="132"/>
      <c r="IO141" s="132"/>
      <c r="IP141" s="132"/>
      <c r="IQ141" s="132"/>
    </row>
    <row r="142" spans="1:251" s="135" customFormat="1" x14ac:dyDescent="0.25">
      <c r="A142" s="138" t="s">
        <v>1097</v>
      </c>
      <c r="B142" s="138" t="s">
        <v>437</v>
      </c>
      <c r="C142" s="138" t="s">
        <v>24</v>
      </c>
      <c r="D142" s="138" t="s">
        <v>1098</v>
      </c>
      <c r="E142" s="138" t="s">
        <v>1098</v>
      </c>
      <c r="F142" s="137" t="s">
        <v>439</v>
      </c>
      <c r="G142" s="59" t="s">
        <v>440</v>
      </c>
      <c r="H142" s="138" t="s">
        <v>1099</v>
      </c>
      <c r="I142" s="138" t="s">
        <v>920</v>
      </c>
      <c r="J142" s="142">
        <v>42879</v>
      </c>
      <c r="K142" s="138" t="s">
        <v>1704</v>
      </c>
      <c r="L142" s="138" t="s">
        <v>596</v>
      </c>
      <c r="M142" s="138" t="s">
        <v>616</v>
      </c>
      <c r="N142" s="138" t="s">
        <v>1100</v>
      </c>
      <c r="O142" s="138" t="s">
        <v>454</v>
      </c>
      <c r="P142" s="138" t="s">
        <v>15</v>
      </c>
      <c r="Q142" s="138" t="s">
        <v>675</v>
      </c>
      <c r="R142" s="137"/>
      <c r="S142" s="137"/>
      <c r="T142" s="137"/>
      <c r="U142" s="137"/>
      <c r="V142" s="137"/>
      <c r="W142" s="137"/>
      <c r="X142" s="137"/>
      <c r="Y142" s="137"/>
      <c r="Z142" s="137"/>
      <c r="AA142" s="137"/>
      <c r="AB142" s="137"/>
      <c r="AC142" s="137"/>
      <c r="AD142" s="137"/>
      <c r="AE142" s="137"/>
      <c r="AF142" s="137"/>
      <c r="AG142" s="137"/>
      <c r="AH142" s="137"/>
      <c r="AI142" s="137"/>
      <c r="AJ142" s="137"/>
      <c r="AK142" s="137"/>
      <c r="AL142" s="137"/>
      <c r="AM142" s="137"/>
      <c r="AN142" s="137"/>
      <c r="AO142" s="137"/>
      <c r="AP142" s="137"/>
      <c r="AQ142" s="137"/>
      <c r="AR142" s="137"/>
      <c r="AS142" s="137"/>
      <c r="AT142" s="137"/>
      <c r="AU142" s="137"/>
      <c r="AV142" s="137"/>
      <c r="AW142" s="137"/>
      <c r="AX142" s="137"/>
      <c r="AY142" s="137"/>
      <c r="AZ142" s="137"/>
      <c r="BA142" s="137"/>
      <c r="BB142" s="137"/>
      <c r="BC142" s="137"/>
      <c r="BD142" s="137"/>
      <c r="BE142" s="137"/>
      <c r="BF142" s="137"/>
      <c r="BG142" s="137"/>
      <c r="BH142" s="137"/>
      <c r="BI142" s="137"/>
      <c r="BJ142" s="137"/>
      <c r="BK142" s="137"/>
      <c r="BL142" s="137"/>
      <c r="BM142" s="137"/>
      <c r="BN142" s="137"/>
      <c r="BO142" s="137"/>
      <c r="BP142" s="137"/>
      <c r="BQ142" s="137"/>
      <c r="BR142" s="137"/>
      <c r="BS142" s="137"/>
      <c r="BT142" s="137"/>
      <c r="BU142" s="137"/>
      <c r="BV142" s="137"/>
      <c r="BW142" s="137"/>
      <c r="BX142" s="137"/>
      <c r="BY142" s="137"/>
      <c r="BZ142" s="137"/>
      <c r="CA142" s="137"/>
      <c r="CB142" s="137"/>
      <c r="CC142" s="137"/>
      <c r="CD142" s="137"/>
      <c r="CE142" s="137"/>
      <c r="CF142" s="137"/>
      <c r="CG142" s="137"/>
      <c r="CH142" s="137"/>
      <c r="CI142" s="137"/>
      <c r="CJ142" s="137"/>
      <c r="CK142" s="137"/>
      <c r="CL142" s="137"/>
      <c r="CM142" s="137"/>
      <c r="CN142" s="137"/>
      <c r="CO142" s="137"/>
      <c r="CP142" s="137"/>
      <c r="CQ142" s="137"/>
      <c r="CR142" s="137"/>
      <c r="CS142" s="137"/>
      <c r="CT142" s="137"/>
      <c r="CU142" s="137"/>
      <c r="CV142" s="137"/>
      <c r="CW142" s="137"/>
      <c r="CX142" s="137"/>
      <c r="CY142" s="137"/>
      <c r="CZ142" s="137"/>
      <c r="DA142" s="137"/>
      <c r="DB142" s="137"/>
      <c r="DC142" s="137"/>
      <c r="DD142" s="137"/>
      <c r="DE142" s="137"/>
      <c r="DF142" s="137"/>
      <c r="DG142" s="137"/>
      <c r="DH142" s="137"/>
      <c r="DI142" s="137"/>
      <c r="DJ142" s="137"/>
      <c r="DK142" s="137"/>
      <c r="DL142" s="137"/>
      <c r="DM142" s="137"/>
      <c r="DN142" s="137"/>
      <c r="DO142" s="137"/>
      <c r="DP142" s="137"/>
      <c r="DQ142" s="137"/>
      <c r="DR142" s="137"/>
      <c r="DS142" s="137"/>
      <c r="DT142" s="137"/>
      <c r="DU142" s="137"/>
      <c r="DV142" s="137"/>
      <c r="DW142" s="137"/>
      <c r="DX142" s="137"/>
      <c r="DY142" s="137"/>
      <c r="DZ142" s="137"/>
      <c r="EA142" s="137"/>
      <c r="EB142" s="137"/>
      <c r="EC142" s="137"/>
      <c r="ED142" s="137"/>
      <c r="EE142" s="137"/>
      <c r="EF142" s="137"/>
      <c r="EG142" s="137"/>
      <c r="EH142" s="137"/>
      <c r="EI142" s="137"/>
      <c r="EJ142" s="137"/>
      <c r="EK142" s="137"/>
      <c r="EL142" s="137"/>
      <c r="EM142" s="137"/>
      <c r="EN142" s="137"/>
      <c r="EO142" s="137"/>
      <c r="EP142" s="137"/>
      <c r="EQ142" s="137"/>
      <c r="ER142" s="137"/>
      <c r="ES142" s="137"/>
      <c r="ET142" s="137"/>
      <c r="EU142" s="137"/>
      <c r="EV142" s="137"/>
      <c r="EW142" s="137"/>
      <c r="EX142" s="137"/>
      <c r="EY142" s="137"/>
      <c r="EZ142" s="137"/>
      <c r="FA142" s="137"/>
      <c r="FB142" s="137"/>
      <c r="FC142" s="137"/>
      <c r="FD142" s="137"/>
      <c r="FE142" s="137"/>
      <c r="FF142" s="137"/>
      <c r="FG142" s="137"/>
      <c r="FH142" s="137"/>
      <c r="FI142" s="137"/>
      <c r="FJ142" s="137"/>
      <c r="FK142" s="137"/>
      <c r="FL142" s="137"/>
      <c r="FM142" s="137"/>
      <c r="FN142" s="137"/>
      <c r="FO142" s="137"/>
      <c r="FP142" s="137"/>
      <c r="FQ142" s="137"/>
      <c r="FR142" s="137"/>
      <c r="FS142" s="137"/>
      <c r="FT142" s="137"/>
      <c r="FU142" s="137"/>
      <c r="FV142" s="137"/>
      <c r="FW142" s="137"/>
      <c r="FX142" s="137"/>
      <c r="FY142" s="137"/>
      <c r="FZ142" s="137"/>
      <c r="GA142" s="137"/>
      <c r="GB142" s="137"/>
      <c r="GC142" s="137"/>
      <c r="GD142" s="137"/>
      <c r="GE142" s="137"/>
      <c r="GF142" s="137"/>
      <c r="GG142" s="137"/>
      <c r="GH142" s="137"/>
      <c r="GI142" s="137"/>
      <c r="GJ142" s="137"/>
      <c r="GK142" s="137"/>
      <c r="GL142" s="137"/>
      <c r="GM142" s="137"/>
      <c r="GN142" s="137"/>
      <c r="GO142" s="137"/>
      <c r="GP142" s="137"/>
      <c r="GQ142" s="137"/>
      <c r="GR142" s="137"/>
      <c r="GS142" s="137"/>
      <c r="GT142" s="137"/>
      <c r="GU142" s="137"/>
      <c r="GV142" s="137"/>
      <c r="GW142" s="137"/>
      <c r="GX142" s="137"/>
      <c r="GY142" s="137"/>
      <c r="GZ142" s="137"/>
      <c r="HA142" s="137"/>
      <c r="HB142" s="137"/>
      <c r="HC142" s="137"/>
      <c r="HD142" s="137"/>
      <c r="HE142" s="137"/>
      <c r="HF142" s="137"/>
      <c r="HG142" s="137"/>
      <c r="HH142" s="137"/>
      <c r="HI142" s="137"/>
      <c r="HJ142" s="137"/>
      <c r="HK142" s="137"/>
      <c r="HL142" s="137"/>
      <c r="HM142" s="137"/>
      <c r="HN142" s="137"/>
      <c r="HO142" s="137"/>
      <c r="HP142" s="137"/>
      <c r="HQ142" s="137"/>
      <c r="HR142" s="137"/>
      <c r="HS142" s="137"/>
      <c r="HT142" s="137"/>
      <c r="HU142" s="137"/>
      <c r="HV142" s="137"/>
      <c r="HW142" s="137"/>
      <c r="HX142" s="137"/>
      <c r="HY142" s="137"/>
      <c r="HZ142" s="137"/>
      <c r="IA142" s="137"/>
      <c r="IB142" s="137"/>
      <c r="IC142" s="137"/>
      <c r="ID142" s="137"/>
      <c r="IE142" s="137"/>
      <c r="IF142" s="137"/>
      <c r="IG142" s="137"/>
      <c r="IH142" s="137"/>
      <c r="II142" s="137"/>
      <c r="IJ142" s="137"/>
      <c r="IK142" s="137"/>
      <c r="IL142" s="137"/>
      <c r="IM142" s="137"/>
      <c r="IN142" s="137"/>
      <c r="IO142" s="137"/>
      <c r="IP142" s="137"/>
      <c r="IQ142" s="137"/>
    </row>
    <row r="143" spans="1:251" x14ac:dyDescent="0.25">
      <c r="A143" s="131" t="s">
        <v>849</v>
      </c>
      <c r="B143" s="131" t="s">
        <v>476</v>
      </c>
      <c r="C143" s="131" t="s">
        <v>24</v>
      </c>
      <c r="D143" s="131" t="s">
        <v>850</v>
      </c>
      <c r="E143" s="131" t="s">
        <v>850</v>
      </c>
      <c r="F143" s="135" t="s">
        <v>788</v>
      </c>
      <c r="G143" s="59" t="s">
        <v>1691</v>
      </c>
      <c r="H143" s="131" t="s">
        <v>851</v>
      </c>
      <c r="I143" s="131" t="s">
        <v>484</v>
      </c>
      <c r="J143" s="133">
        <v>42879</v>
      </c>
      <c r="K143" s="131" t="s">
        <v>1703</v>
      </c>
      <c r="L143" s="131" t="s">
        <v>596</v>
      </c>
      <c r="M143" s="131" t="s">
        <v>616</v>
      </c>
      <c r="N143" s="131" t="s">
        <v>852</v>
      </c>
      <c r="O143" s="131" t="s">
        <v>474</v>
      </c>
      <c r="P143" s="131" t="s">
        <v>14</v>
      </c>
      <c r="Q143" s="131" t="s">
        <v>853</v>
      </c>
      <c r="R143" s="132"/>
      <c r="S143" s="132"/>
      <c r="T143" s="132"/>
      <c r="U143" s="132"/>
      <c r="V143" s="132"/>
      <c r="W143" s="132"/>
      <c r="X143" s="132"/>
      <c r="Y143" s="132"/>
      <c r="Z143" s="132"/>
      <c r="AA143" s="132"/>
      <c r="AB143" s="132"/>
      <c r="AC143" s="132"/>
      <c r="AD143" s="132"/>
      <c r="AE143" s="132"/>
      <c r="AF143" s="132"/>
      <c r="AG143" s="132"/>
      <c r="AH143" s="132"/>
      <c r="AI143" s="132"/>
      <c r="AJ143" s="132"/>
      <c r="AK143" s="132"/>
      <c r="AL143" s="132"/>
      <c r="AM143" s="132"/>
      <c r="AN143" s="132"/>
      <c r="AO143" s="132"/>
      <c r="AP143" s="132"/>
      <c r="AQ143" s="132"/>
      <c r="AR143" s="132"/>
      <c r="AS143" s="132"/>
      <c r="AT143" s="132"/>
      <c r="AU143" s="132"/>
      <c r="AV143" s="132"/>
      <c r="AW143" s="132"/>
      <c r="AX143" s="132"/>
      <c r="AY143" s="132"/>
      <c r="AZ143" s="132"/>
      <c r="BA143" s="132"/>
      <c r="BB143" s="132"/>
      <c r="BC143" s="132"/>
      <c r="BD143" s="132"/>
      <c r="BE143" s="132"/>
      <c r="BF143" s="132"/>
      <c r="BG143" s="132"/>
      <c r="BH143" s="132"/>
      <c r="BI143" s="132"/>
      <c r="BJ143" s="132"/>
      <c r="BK143" s="132"/>
      <c r="BL143" s="132"/>
      <c r="BM143" s="132"/>
      <c r="BN143" s="132"/>
      <c r="BO143" s="132"/>
      <c r="BP143" s="132"/>
      <c r="BQ143" s="132"/>
      <c r="BR143" s="132"/>
      <c r="BS143" s="132"/>
      <c r="BT143" s="132"/>
      <c r="BU143" s="132"/>
      <c r="BV143" s="132"/>
      <c r="BW143" s="132"/>
      <c r="BX143" s="132"/>
      <c r="BY143" s="132"/>
      <c r="BZ143" s="132"/>
      <c r="CA143" s="132"/>
      <c r="CB143" s="132"/>
      <c r="CC143" s="132"/>
      <c r="CD143" s="132"/>
      <c r="CE143" s="132"/>
      <c r="CF143" s="132"/>
      <c r="CG143" s="132"/>
      <c r="CH143" s="132"/>
      <c r="CI143" s="132"/>
      <c r="CJ143" s="132"/>
      <c r="CK143" s="132"/>
      <c r="CL143" s="132"/>
      <c r="CM143" s="132"/>
      <c r="CN143" s="132"/>
      <c r="CO143" s="132"/>
      <c r="CP143" s="132"/>
      <c r="CQ143" s="132"/>
      <c r="CR143" s="132"/>
      <c r="CS143" s="132"/>
      <c r="CT143" s="132"/>
      <c r="CU143" s="132"/>
      <c r="CV143" s="132"/>
      <c r="CW143" s="132"/>
      <c r="CX143" s="132"/>
      <c r="CY143" s="132"/>
      <c r="CZ143" s="132"/>
      <c r="DA143" s="132"/>
      <c r="DB143" s="132"/>
      <c r="DC143" s="132"/>
      <c r="DD143" s="132"/>
      <c r="DE143" s="132"/>
      <c r="DF143" s="132"/>
      <c r="DG143" s="132"/>
      <c r="DH143" s="132"/>
      <c r="DI143" s="132"/>
      <c r="DJ143" s="132"/>
      <c r="DK143" s="132"/>
      <c r="DL143" s="132"/>
      <c r="DM143" s="132"/>
      <c r="DN143" s="132"/>
      <c r="DO143" s="132"/>
      <c r="DP143" s="132"/>
      <c r="DQ143" s="132"/>
      <c r="DR143" s="132"/>
      <c r="DS143" s="132"/>
      <c r="DT143" s="132"/>
      <c r="DU143" s="132"/>
      <c r="DV143" s="132"/>
      <c r="DW143" s="132"/>
      <c r="DX143" s="132"/>
      <c r="DY143" s="132"/>
      <c r="DZ143" s="132"/>
      <c r="EA143" s="132"/>
      <c r="EB143" s="132"/>
      <c r="EC143" s="132"/>
      <c r="ED143" s="132"/>
      <c r="EE143" s="132"/>
      <c r="EF143" s="132"/>
      <c r="EG143" s="132"/>
      <c r="EH143" s="132"/>
      <c r="EI143" s="132"/>
      <c r="EJ143" s="132"/>
      <c r="EK143" s="132"/>
      <c r="EL143" s="132"/>
      <c r="EM143" s="132"/>
      <c r="EN143" s="132"/>
      <c r="EO143" s="132"/>
      <c r="EP143" s="132"/>
      <c r="EQ143" s="132"/>
      <c r="ER143" s="132"/>
      <c r="ES143" s="132"/>
      <c r="ET143" s="132"/>
      <c r="EU143" s="132"/>
      <c r="EV143" s="132"/>
      <c r="EW143" s="132"/>
      <c r="EX143" s="132"/>
      <c r="EY143" s="132"/>
      <c r="EZ143" s="132"/>
      <c r="FA143" s="132"/>
      <c r="FB143" s="132"/>
      <c r="FC143" s="132"/>
      <c r="FD143" s="132"/>
      <c r="FE143" s="132"/>
      <c r="FF143" s="132"/>
      <c r="FG143" s="132"/>
      <c r="FH143" s="132"/>
      <c r="FI143" s="132"/>
      <c r="FJ143" s="132"/>
      <c r="FK143" s="132"/>
      <c r="FL143" s="132"/>
      <c r="FM143" s="132"/>
      <c r="FN143" s="132"/>
      <c r="FO143" s="132"/>
      <c r="FP143" s="132"/>
      <c r="FQ143" s="132"/>
      <c r="FR143" s="132"/>
      <c r="FS143" s="132"/>
      <c r="FT143" s="132"/>
      <c r="FU143" s="132"/>
      <c r="FV143" s="132"/>
      <c r="FW143" s="132"/>
      <c r="FX143" s="132"/>
      <c r="FY143" s="132"/>
      <c r="FZ143" s="132"/>
      <c r="GA143" s="132"/>
      <c r="GB143" s="132"/>
      <c r="GC143" s="132"/>
      <c r="GD143" s="132"/>
      <c r="GE143" s="132"/>
      <c r="GF143" s="132"/>
      <c r="GG143" s="132"/>
      <c r="GH143" s="132"/>
      <c r="GI143" s="132"/>
      <c r="GJ143" s="132"/>
      <c r="GK143" s="132"/>
      <c r="GL143" s="132"/>
      <c r="GM143" s="132"/>
      <c r="GN143" s="132"/>
      <c r="GO143" s="132"/>
      <c r="GP143" s="132"/>
      <c r="GQ143" s="132"/>
      <c r="GR143" s="132"/>
      <c r="GS143" s="132"/>
      <c r="GT143" s="132"/>
      <c r="GU143" s="132"/>
      <c r="GV143" s="132"/>
      <c r="GW143" s="132"/>
      <c r="GX143" s="132"/>
      <c r="GY143" s="132"/>
      <c r="GZ143" s="132"/>
      <c r="HA143" s="132"/>
      <c r="HB143" s="132"/>
      <c r="HC143" s="132"/>
      <c r="HD143" s="132"/>
      <c r="HE143" s="132"/>
      <c r="HF143" s="132"/>
      <c r="HG143" s="132"/>
      <c r="HH143" s="132"/>
      <c r="HI143" s="132"/>
      <c r="HJ143" s="132"/>
      <c r="HK143" s="132"/>
      <c r="HL143" s="132"/>
      <c r="HM143" s="132"/>
      <c r="HN143" s="132"/>
      <c r="HO143" s="132"/>
      <c r="HP143" s="132"/>
      <c r="HQ143" s="132"/>
      <c r="HR143" s="132"/>
      <c r="HS143" s="132"/>
      <c r="HT143" s="132"/>
      <c r="HU143" s="132"/>
      <c r="HV143" s="132"/>
      <c r="HW143" s="132"/>
      <c r="HX143" s="132"/>
      <c r="HY143" s="132"/>
      <c r="HZ143" s="132"/>
      <c r="IA143" s="132"/>
      <c r="IB143" s="132"/>
      <c r="IC143" s="132"/>
      <c r="ID143" s="132"/>
      <c r="IE143" s="132"/>
      <c r="IF143" s="132"/>
      <c r="IG143" s="132"/>
      <c r="IH143" s="132"/>
      <c r="II143" s="132"/>
      <c r="IJ143" s="132"/>
      <c r="IK143" s="132"/>
      <c r="IL143" s="132"/>
      <c r="IM143" s="132"/>
      <c r="IN143" s="132"/>
      <c r="IO143" s="132"/>
      <c r="IP143" s="132"/>
      <c r="IQ143" s="132"/>
    </row>
    <row r="144" spans="1:251" s="135" customFormat="1" x14ac:dyDescent="0.25">
      <c r="A144" s="131" t="s">
        <v>854</v>
      </c>
      <c r="B144" s="131" t="s">
        <v>437</v>
      </c>
      <c r="C144" s="131" t="s">
        <v>24</v>
      </c>
      <c r="D144" s="131" t="s">
        <v>855</v>
      </c>
      <c r="E144" s="131" t="s">
        <v>855</v>
      </c>
      <c r="F144" s="135" t="s">
        <v>788</v>
      </c>
      <c r="G144" s="59" t="s">
        <v>1691</v>
      </c>
      <c r="H144" s="131" t="s">
        <v>856</v>
      </c>
      <c r="I144" s="131" t="s">
        <v>484</v>
      </c>
      <c r="J144" s="133">
        <v>42879</v>
      </c>
      <c r="K144" s="131" t="s">
        <v>1703</v>
      </c>
      <c r="L144" s="131" t="s">
        <v>596</v>
      </c>
      <c r="M144" s="131" t="s">
        <v>604</v>
      </c>
      <c r="N144" s="131" t="s">
        <v>857</v>
      </c>
      <c r="O144" s="131" t="s">
        <v>447</v>
      </c>
      <c r="P144" s="131" t="s">
        <v>197</v>
      </c>
      <c r="Q144" s="131" t="s">
        <v>680</v>
      </c>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132"/>
      <c r="AQ144" s="132"/>
      <c r="AR144" s="132"/>
      <c r="AS144" s="132"/>
      <c r="AT144" s="132"/>
      <c r="AU144" s="132"/>
      <c r="AV144" s="132"/>
      <c r="AW144" s="132"/>
      <c r="AX144" s="132"/>
      <c r="AY144" s="132"/>
      <c r="AZ144" s="132"/>
      <c r="BA144" s="132"/>
      <c r="BB144" s="132"/>
      <c r="BC144" s="132"/>
      <c r="BD144" s="132"/>
      <c r="BE144" s="132"/>
      <c r="BF144" s="132"/>
      <c r="BG144" s="132"/>
      <c r="BH144" s="132"/>
      <c r="BI144" s="132"/>
      <c r="BJ144" s="132"/>
      <c r="BK144" s="132"/>
      <c r="BL144" s="132"/>
      <c r="BM144" s="132"/>
      <c r="BN144" s="132"/>
      <c r="BO144" s="132"/>
      <c r="BP144" s="132"/>
      <c r="BQ144" s="132"/>
      <c r="BR144" s="132"/>
      <c r="BS144" s="132"/>
      <c r="BT144" s="132"/>
      <c r="BU144" s="132"/>
      <c r="BV144" s="132"/>
      <c r="BW144" s="132"/>
      <c r="BX144" s="132"/>
      <c r="BY144" s="132"/>
      <c r="BZ144" s="132"/>
      <c r="CA144" s="132"/>
      <c r="CB144" s="132"/>
      <c r="CC144" s="132"/>
      <c r="CD144" s="132"/>
      <c r="CE144" s="132"/>
      <c r="CF144" s="132"/>
      <c r="CG144" s="132"/>
      <c r="CH144" s="132"/>
      <c r="CI144" s="132"/>
      <c r="CJ144" s="132"/>
      <c r="CK144" s="132"/>
      <c r="CL144" s="132"/>
      <c r="CM144" s="132"/>
      <c r="CN144" s="132"/>
      <c r="CO144" s="132"/>
      <c r="CP144" s="132"/>
      <c r="CQ144" s="132"/>
      <c r="CR144" s="132"/>
      <c r="CS144" s="132"/>
      <c r="CT144" s="132"/>
      <c r="CU144" s="132"/>
      <c r="CV144" s="132"/>
      <c r="CW144" s="132"/>
      <c r="CX144" s="132"/>
      <c r="CY144" s="132"/>
      <c r="CZ144" s="132"/>
      <c r="DA144" s="132"/>
      <c r="DB144" s="132"/>
      <c r="DC144" s="132"/>
      <c r="DD144" s="132"/>
      <c r="DE144" s="132"/>
      <c r="DF144" s="132"/>
      <c r="DG144" s="132"/>
      <c r="DH144" s="132"/>
      <c r="DI144" s="132"/>
      <c r="DJ144" s="132"/>
      <c r="DK144" s="132"/>
      <c r="DL144" s="132"/>
      <c r="DM144" s="132"/>
      <c r="DN144" s="132"/>
      <c r="DO144" s="132"/>
      <c r="DP144" s="132"/>
      <c r="DQ144" s="132"/>
      <c r="DR144" s="132"/>
      <c r="DS144" s="132"/>
      <c r="DT144" s="132"/>
      <c r="DU144" s="132"/>
      <c r="DV144" s="132"/>
      <c r="DW144" s="132"/>
      <c r="DX144" s="132"/>
      <c r="DY144" s="132"/>
      <c r="DZ144" s="132"/>
      <c r="EA144" s="132"/>
      <c r="EB144" s="132"/>
      <c r="EC144" s="132"/>
      <c r="ED144" s="132"/>
      <c r="EE144" s="132"/>
      <c r="EF144" s="132"/>
      <c r="EG144" s="132"/>
      <c r="EH144" s="132"/>
      <c r="EI144" s="132"/>
      <c r="EJ144" s="132"/>
      <c r="EK144" s="132"/>
      <c r="EL144" s="132"/>
      <c r="EM144" s="132"/>
      <c r="EN144" s="132"/>
      <c r="EO144" s="132"/>
      <c r="EP144" s="132"/>
      <c r="EQ144" s="132"/>
      <c r="ER144" s="132"/>
      <c r="ES144" s="132"/>
      <c r="ET144" s="132"/>
      <c r="EU144" s="132"/>
      <c r="EV144" s="132"/>
      <c r="EW144" s="132"/>
      <c r="EX144" s="132"/>
      <c r="EY144" s="132"/>
      <c r="EZ144" s="132"/>
      <c r="FA144" s="132"/>
      <c r="FB144" s="132"/>
      <c r="FC144" s="132"/>
      <c r="FD144" s="132"/>
      <c r="FE144" s="132"/>
      <c r="FF144" s="132"/>
      <c r="FG144" s="132"/>
      <c r="FH144" s="132"/>
      <c r="FI144" s="132"/>
      <c r="FJ144" s="132"/>
      <c r="FK144" s="132"/>
      <c r="FL144" s="132"/>
      <c r="FM144" s="132"/>
      <c r="FN144" s="132"/>
      <c r="FO144" s="132"/>
      <c r="FP144" s="132"/>
      <c r="FQ144" s="132"/>
      <c r="FR144" s="132"/>
      <c r="FS144" s="132"/>
      <c r="FT144" s="132"/>
      <c r="FU144" s="132"/>
      <c r="FV144" s="132"/>
      <c r="FW144" s="132"/>
      <c r="FX144" s="132"/>
      <c r="FY144" s="132"/>
      <c r="FZ144" s="132"/>
      <c r="GA144" s="132"/>
      <c r="GB144" s="132"/>
      <c r="GC144" s="132"/>
      <c r="GD144" s="132"/>
      <c r="GE144" s="132"/>
      <c r="GF144" s="132"/>
      <c r="GG144" s="132"/>
      <c r="GH144" s="132"/>
      <c r="GI144" s="132"/>
      <c r="GJ144" s="132"/>
      <c r="GK144" s="132"/>
      <c r="GL144" s="132"/>
      <c r="GM144" s="132"/>
      <c r="GN144" s="132"/>
      <c r="GO144" s="132"/>
      <c r="GP144" s="132"/>
      <c r="GQ144" s="132"/>
      <c r="GR144" s="132"/>
      <c r="GS144" s="132"/>
      <c r="GT144" s="132"/>
      <c r="GU144" s="132"/>
      <c r="GV144" s="132"/>
      <c r="GW144" s="132"/>
      <c r="GX144" s="132"/>
      <c r="GY144" s="132"/>
      <c r="GZ144" s="132"/>
      <c r="HA144" s="132"/>
      <c r="HB144" s="132"/>
      <c r="HC144" s="132"/>
      <c r="HD144" s="132"/>
      <c r="HE144" s="132"/>
      <c r="HF144" s="132"/>
      <c r="HG144" s="132"/>
      <c r="HH144" s="132"/>
      <c r="HI144" s="132"/>
      <c r="HJ144" s="132"/>
      <c r="HK144" s="132"/>
      <c r="HL144" s="132"/>
      <c r="HM144" s="132"/>
      <c r="HN144" s="132"/>
      <c r="HO144" s="132"/>
      <c r="HP144" s="132"/>
      <c r="HQ144" s="132"/>
      <c r="HR144" s="132"/>
      <c r="HS144" s="132"/>
      <c r="HT144" s="132"/>
      <c r="HU144" s="132"/>
      <c r="HV144" s="132"/>
      <c r="HW144" s="132"/>
      <c r="HX144" s="132"/>
      <c r="HY144" s="132"/>
      <c r="HZ144" s="132"/>
      <c r="IA144" s="132"/>
      <c r="IB144" s="132"/>
      <c r="IC144" s="132"/>
      <c r="ID144" s="132"/>
      <c r="IE144" s="132"/>
      <c r="IF144" s="132"/>
      <c r="IG144" s="132"/>
      <c r="IH144" s="132"/>
      <c r="II144" s="132"/>
      <c r="IJ144" s="132"/>
      <c r="IK144" s="132"/>
      <c r="IL144" s="132"/>
      <c r="IM144" s="132"/>
      <c r="IN144" s="132"/>
      <c r="IO144" s="132"/>
      <c r="IP144" s="132"/>
      <c r="IQ144" s="132"/>
    </row>
    <row r="145" spans="1:251" s="135" customFormat="1" x14ac:dyDescent="0.25">
      <c r="A145" s="138" t="s">
        <v>858</v>
      </c>
      <c r="B145" s="131" t="s">
        <v>437</v>
      </c>
      <c r="C145" s="131" t="s">
        <v>25</v>
      </c>
      <c r="D145" s="131" t="s">
        <v>859</v>
      </c>
      <c r="E145" s="131" t="s">
        <v>860</v>
      </c>
      <c r="F145" s="135" t="s">
        <v>932</v>
      </c>
      <c r="G145" s="59" t="s">
        <v>1691</v>
      </c>
      <c r="H145" s="138" t="s">
        <v>861</v>
      </c>
      <c r="I145" s="131" t="s">
        <v>484</v>
      </c>
      <c r="J145" s="133">
        <v>42879</v>
      </c>
      <c r="K145" s="131" t="s">
        <v>1703</v>
      </c>
      <c r="L145" s="131" t="s">
        <v>596</v>
      </c>
      <c r="M145" s="131" t="s">
        <v>684</v>
      </c>
      <c r="N145" s="138" t="s">
        <v>862</v>
      </c>
      <c r="O145" s="131" t="s">
        <v>447</v>
      </c>
      <c r="P145" s="131" t="s">
        <v>197</v>
      </c>
      <c r="Q145" s="138" t="s">
        <v>708</v>
      </c>
      <c r="R145" s="132"/>
      <c r="S145" s="132"/>
      <c r="T145" s="132"/>
      <c r="U145" s="132"/>
      <c r="V145" s="132"/>
      <c r="W145" s="132"/>
      <c r="X145" s="132"/>
      <c r="Y145" s="132"/>
      <c r="Z145" s="132"/>
      <c r="AA145" s="132"/>
      <c r="AB145" s="132"/>
      <c r="AC145" s="132"/>
      <c r="AD145" s="132"/>
      <c r="AE145" s="132"/>
      <c r="AF145" s="132"/>
      <c r="AG145" s="132"/>
      <c r="AH145" s="132"/>
      <c r="AI145" s="132"/>
      <c r="AJ145" s="132"/>
      <c r="AK145" s="132"/>
      <c r="AL145" s="132"/>
      <c r="AM145" s="132"/>
      <c r="AN145" s="132"/>
      <c r="AO145" s="132"/>
      <c r="AP145" s="132"/>
      <c r="AQ145" s="132"/>
      <c r="AR145" s="132"/>
      <c r="AS145" s="132"/>
      <c r="AT145" s="132"/>
      <c r="AU145" s="132"/>
      <c r="AV145" s="132"/>
      <c r="AW145" s="132"/>
      <c r="AX145" s="132"/>
      <c r="AY145" s="132"/>
      <c r="AZ145" s="132"/>
      <c r="BA145" s="132"/>
      <c r="BB145" s="132"/>
      <c r="BC145" s="132"/>
      <c r="BD145" s="132"/>
      <c r="BE145" s="132"/>
      <c r="BF145" s="132"/>
      <c r="BG145" s="132"/>
      <c r="BH145" s="132"/>
      <c r="BI145" s="132"/>
      <c r="BJ145" s="132"/>
      <c r="BK145" s="132"/>
      <c r="BL145" s="132"/>
      <c r="BM145" s="132"/>
      <c r="BN145" s="132"/>
      <c r="BO145" s="132"/>
      <c r="BP145" s="132"/>
      <c r="BQ145" s="132"/>
      <c r="BR145" s="132"/>
      <c r="BS145" s="132"/>
      <c r="BT145" s="132"/>
      <c r="BU145" s="132"/>
      <c r="BV145" s="132"/>
      <c r="BW145" s="132"/>
      <c r="BX145" s="132"/>
      <c r="BY145" s="132"/>
      <c r="BZ145" s="132"/>
      <c r="CA145" s="132"/>
      <c r="CB145" s="132"/>
      <c r="CC145" s="132"/>
      <c r="CD145" s="132"/>
      <c r="CE145" s="132"/>
      <c r="CF145" s="132"/>
      <c r="CG145" s="132"/>
      <c r="CH145" s="132"/>
      <c r="CI145" s="132"/>
      <c r="CJ145" s="132"/>
      <c r="CK145" s="132"/>
      <c r="CL145" s="132"/>
      <c r="CM145" s="132"/>
      <c r="CN145" s="132"/>
      <c r="CO145" s="132"/>
      <c r="CP145" s="132"/>
      <c r="CQ145" s="132"/>
      <c r="CR145" s="132"/>
      <c r="CS145" s="132"/>
      <c r="CT145" s="132"/>
      <c r="CU145" s="132"/>
      <c r="CV145" s="132"/>
      <c r="CW145" s="132"/>
      <c r="CX145" s="132"/>
      <c r="CY145" s="132"/>
      <c r="CZ145" s="132"/>
      <c r="DA145" s="132"/>
      <c r="DB145" s="132"/>
      <c r="DC145" s="132"/>
      <c r="DD145" s="132"/>
      <c r="DE145" s="132"/>
      <c r="DF145" s="132"/>
      <c r="DG145" s="132"/>
      <c r="DH145" s="132"/>
      <c r="DI145" s="132"/>
      <c r="DJ145" s="132"/>
      <c r="DK145" s="132"/>
      <c r="DL145" s="132"/>
      <c r="DM145" s="132"/>
      <c r="DN145" s="132"/>
      <c r="DO145" s="132"/>
      <c r="DP145" s="132"/>
      <c r="DQ145" s="132"/>
      <c r="DR145" s="132"/>
      <c r="DS145" s="132"/>
      <c r="DT145" s="132"/>
      <c r="DU145" s="132"/>
      <c r="DV145" s="132"/>
      <c r="DW145" s="132"/>
      <c r="DX145" s="132"/>
      <c r="DY145" s="132"/>
      <c r="DZ145" s="132"/>
      <c r="EA145" s="132"/>
      <c r="EB145" s="132"/>
      <c r="EC145" s="132"/>
      <c r="ED145" s="132"/>
      <c r="EE145" s="132"/>
      <c r="EF145" s="132"/>
      <c r="EG145" s="132"/>
      <c r="EH145" s="132"/>
      <c r="EI145" s="132"/>
      <c r="EJ145" s="132"/>
      <c r="EK145" s="132"/>
      <c r="EL145" s="132"/>
      <c r="EM145" s="132"/>
      <c r="EN145" s="132"/>
      <c r="EO145" s="132"/>
      <c r="EP145" s="132"/>
      <c r="EQ145" s="132"/>
      <c r="ER145" s="132"/>
      <c r="ES145" s="132"/>
      <c r="ET145" s="132"/>
      <c r="EU145" s="132"/>
      <c r="EV145" s="132"/>
      <c r="EW145" s="132"/>
      <c r="EX145" s="132"/>
      <c r="EY145" s="132"/>
      <c r="EZ145" s="132"/>
      <c r="FA145" s="132"/>
      <c r="FB145" s="132"/>
      <c r="FC145" s="132"/>
      <c r="FD145" s="132"/>
      <c r="FE145" s="132"/>
      <c r="FF145" s="132"/>
      <c r="FG145" s="132"/>
      <c r="FH145" s="132"/>
      <c r="FI145" s="132"/>
      <c r="FJ145" s="132"/>
      <c r="FK145" s="132"/>
      <c r="FL145" s="132"/>
      <c r="FM145" s="132"/>
      <c r="FN145" s="132"/>
      <c r="FO145" s="132"/>
      <c r="FP145" s="132"/>
      <c r="FQ145" s="132"/>
      <c r="FR145" s="132"/>
      <c r="FS145" s="132"/>
      <c r="FT145" s="132"/>
      <c r="FU145" s="132"/>
      <c r="FV145" s="132"/>
      <c r="FW145" s="132"/>
      <c r="FX145" s="132"/>
      <c r="FY145" s="132"/>
      <c r="FZ145" s="132"/>
      <c r="GA145" s="132"/>
      <c r="GB145" s="132"/>
      <c r="GC145" s="132"/>
      <c r="GD145" s="132"/>
      <c r="GE145" s="132"/>
      <c r="GF145" s="132"/>
      <c r="GG145" s="132"/>
      <c r="GH145" s="132"/>
      <c r="GI145" s="132"/>
      <c r="GJ145" s="132"/>
      <c r="GK145" s="132"/>
      <c r="GL145" s="132"/>
      <c r="GM145" s="132"/>
      <c r="GN145" s="132"/>
      <c r="GO145" s="132"/>
      <c r="GP145" s="132"/>
      <c r="GQ145" s="132"/>
      <c r="GR145" s="132"/>
      <c r="GS145" s="132"/>
      <c r="GT145" s="132"/>
      <c r="GU145" s="132"/>
      <c r="GV145" s="132"/>
      <c r="GW145" s="132"/>
      <c r="GX145" s="132"/>
      <c r="GY145" s="132"/>
      <c r="GZ145" s="132"/>
      <c r="HA145" s="132"/>
      <c r="HB145" s="132"/>
      <c r="HC145" s="132"/>
      <c r="HD145" s="132"/>
      <c r="HE145" s="132"/>
      <c r="HF145" s="132"/>
      <c r="HG145" s="132"/>
      <c r="HH145" s="132"/>
      <c r="HI145" s="132"/>
      <c r="HJ145" s="132"/>
      <c r="HK145" s="132"/>
      <c r="HL145" s="132"/>
      <c r="HM145" s="132"/>
      <c r="HN145" s="132"/>
      <c r="HO145" s="132"/>
      <c r="HP145" s="132"/>
      <c r="HQ145" s="132"/>
      <c r="HR145" s="132"/>
      <c r="HS145" s="132"/>
      <c r="HT145" s="132"/>
      <c r="HU145" s="132"/>
      <c r="HV145" s="132"/>
      <c r="HW145" s="132"/>
      <c r="HX145" s="132"/>
      <c r="HY145" s="132"/>
      <c r="HZ145" s="132"/>
      <c r="IA145" s="132"/>
      <c r="IB145" s="132"/>
      <c r="IC145" s="132"/>
      <c r="ID145" s="132"/>
      <c r="IE145" s="132"/>
      <c r="IF145" s="132"/>
      <c r="IG145" s="132"/>
      <c r="IH145" s="132"/>
      <c r="II145" s="132"/>
      <c r="IJ145" s="132"/>
      <c r="IK145" s="132"/>
      <c r="IL145" s="132"/>
      <c r="IM145" s="132"/>
      <c r="IN145" s="132"/>
      <c r="IO145" s="132"/>
      <c r="IP145" s="132"/>
      <c r="IQ145" s="132"/>
    </row>
    <row r="146" spans="1:251" s="135" customFormat="1" x14ac:dyDescent="0.25">
      <c r="A146" s="138" t="s">
        <v>863</v>
      </c>
      <c r="B146" s="131" t="s">
        <v>476</v>
      </c>
      <c r="C146" s="131" t="s">
        <v>24</v>
      </c>
      <c r="D146" s="131" t="s">
        <v>461</v>
      </c>
      <c r="E146" s="131" t="s">
        <v>864</v>
      </c>
      <c r="F146" s="135" t="s">
        <v>1085</v>
      </c>
      <c r="G146" s="59" t="s">
        <v>1691</v>
      </c>
      <c r="H146" s="138" t="s">
        <v>865</v>
      </c>
      <c r="I146" s="131" t="s">
        <v>484</v>
      </c>
      <c r="J146" s="133">
        <v>42879</v>
      </c>
      <c r="K146" s="131" t="s">
        <v>1703</v>
      </c>
      <c r="L146" s="131" t="s">
        <v>596</v>
      </c>
      <c r="M146" s="131" t="s">
        <v>659</v>
      </c>
      <c r="N146" s="138" t="s">
        <v>866</v>
      </c>
      <c r="O146" s="131" t="s">
        <v>661</v>
      </c>
      <c r="P146" s="143" t="s">
        <v>536</v>
      </c>
      <c r="Q146" s="138" t="s">
        <v>867</v>
      </c>
      <c r="R146" s="132"/>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c r="AN146" s="132"/>
      <c r="AO146" s="132"/>
      <c r="AP146" s="132"/>
      <c r="AQ146" s="132"/>
      <c r="AR146" s="132"/>
      <c r="AS146" s="132"/>
      <c r="AT146" s="132"/>
      <c r="AU146" s="132"/>
      <c r="AV146" s="132"/>
      <c r="AW146" s="132"/>
      <c r="AX146" s="132"/>
      <c r="AY146" s="132"/>
      <c r="AZ146" s="132"/>
      <c r="BA146" s="132"/>
      <c r="BB146" s="132"/>
      <c r="BC146" s="132"/>
      <c r="BD146" s="132"/>
      <c r="BE146" s="132"/>
      <c r="BF146" s="132"/>
      <c r="BG146" s="132"/>
      <c r="BH146" s="132"/>
      <c r="BI146" s="132"/>
      <c r="BJ146" s="132"/>
      <c r="BK146" s="132"/>
      <c r="BL146" s="132"/>
      <c r="BM146" s="132"/>
      <c r="BN146" s="132"/>
      <c r="BO146" s="132"/>
      <c r="BP146" s="132"/>
      <c r="BQ146" s="132"/>
      <c r="BR146" s="132"/>
      <c r="BS146" s="132"/>
      <c r="BT146" s="132"/>
      <c r="BU146" s="132"/>
      <c r="BV146" s="132"/>
      <c r="BW146" s="132"/>
      <c r="BX146" s="132"/>
      <c r="BY146" s="132"/>
      <c r="BZ146" s="132"/>
      <c r="CA146" s="132"/>
      <c r="CB146" s="132"/>
      <c r="CC146" s="132"/>
      <c r="CD146" s="132"/>
      <c r="CE146" s="132"/>
      <c r="CF146" s="132"/>
      <c r="CG146" s="132"/>
      <c r="CH146" s="132"/>
      <c r="CI146" s="132"/>
      <c r="CJ146" s="132"/>
      <c r="CK146" s="132"/>
      <c r="CL146" s="132"/>
      <c r="CM146" s="132"/>
      <c r="CN146" s="132"/>
      <c r="CO146" s="132"/>
      <c r="CP146" s="132"/>
      <c r="CQ146" s="132"/>
      <c r="CR146" s="132"/>
      <c r="CS146" s="132"/>
      <c r="CT146" s="132"/>
      <c r="CU146" s="132"/>
      <c r="CV146" s="132"/>
      <c r="CW146" s="132"/>
      <c r="CX146" s="132"/>
      <c r="CY146" s="132"/>
      <c r="CZ146" s="132"/>
      <c r="DA146" s="132"/>
      <c r="DB146" s="132"/>
      <c r="DC146" s="132"/>
      <c r="DD146" s="132"/>
      <c r="DE146" s="132"/>
      <c r="DF146" s="132"/>
      <c r="DG146" s="132"/>
      <c r="DH146" s="132"/>
      <c r="DI146" s="132"/>
      <c r="DJ146" s="132"/>
      <c r="DK146" s="132"/>
      <c r="DL146" s="132"/>
      <c r="DM146" s="132"/>
      <c r="DN146" s="132"/>
      <c r="DO146" s="132"/>
      <c r="DP146" s="132"/>
      <c r="DQ146" s="132"/>
      <c r="DR146" s="132"/>
      <c r="DS146" s="132"/>
      <c r="DT146" s="132"/>
      <c r="DU146" s="132"/>
      <c r="DV146" s="132"/>
      <c r="DW146" s="132"/>
      <c r="DX146" s="132"/>
      <c r="DY146" s="132"/>
      <c r="DZ146" s="132"/>
      <c r="EA146" s="132"/>
      <c r="EB146" s="132"/>
      <c r="EC146" s="132"/>
      <c r="ED146" s="132"/>
      <c r="EE146" s="132"/>
      <c r="EF146" s="132"/>
      <c r="EG146" s="132"/>
      <c r="EH146" s="132"/>
      <c r="EI146" s="132"/>
      <c r="EJ146" s="132"/>
      <c r="EK146" s="132"/>
      <c r="EL146" s="132"/>
      <c r="EM146" s="132"/>
      <c r="EN146" s="132"/>
      <c r="EO146" s="132"/>
      <c r="EP146" s="132"/>
      <c r="EQ146" s="132"/>
      <c r="ER146" s="132"/>
      <c r="ES146" s="132"/>
      <c r="ET146" s="132"/>
      <c r="EU146" s="132"/>
      <c r="EV146" s="132"/>
      <c r="EW146" s="132"/>
      <c r="EX146" s="132"/>
      <c r="EY146" s="132"/>
      <c r="EZ146" s="132"/>
      <c r="FA146" s="132"/>
      <c r="FB146" s="132"/>
      <c r="FC146" s="132"/>
      <c r="FD146" s="132"/>
      <c r="FE146" s="132"/>
      <c r="FF146" s="132"/>
      <c r="FG146" s="132"/>
      <c r="FH146" s="132"/>
      <c r="FI146" s="132"/>
      <c r="FJ146" s="132"/>
      <c r="FK146" s="132"/>
      <c r="FL146" s="132"/>
      <c r="FM146" s="132"/>
      <c r="FN146" s="132"/>
      <c r="FO146" s="132"/>
      <c r="FP146" s="132"/>
      <c r="FQ146" s="132"/>
      <c r="FR146" s="132"/>
      <c r="FS146" s="132"/>
      <c r="FT146" s="132"/>
      <c r="FU146" s="132"/>
      <c r="FV146" s="132"/>
      <c r="FW146" s="132"/>
      <c r="FX146" s="132"/>
      <c r="FY146" s="132"/>
      <c r="FZ146" s="132"/>
      <c r="GA146" s="132"/>
      <c r="GB146" s="132"/>
      <c r="GC146" s="132"/>
      <c r="GD146" s="132"/>
      <c r="GE146" s="132"/>
      <c r="GF146" s="132"/>
      <c r="GG146" s="132"/>
      <c r="GH146" s="132"/>
      <c r="GI146" s="132"/>
      <c r="GJ146" s="132"/>
      <c r="GK146" s="132"/>
      <c r="GL146" s="132"/>
      <c r="GM146" s="132"/>
      <c r="GN146" s="132"/>
      <c r="GO146" s="132"/>
      <c r="GP146" s="132"/>
      <c r="GQ146" s="132"/>
      <c r="GR146" s="132"/>
      <c r="GS146" s="132"/>
      <c r="GT146" s="132"/>
      <c r="GU146" s="132"/>
      <c r="GV146" s="132"/>
      <c r="GW146" s="132"/>
      <c r="GX146" s="132"/>
      <c r="GY146" s="132"/>
      <c r="GZ146" s="132"/>
      <c r="HA146" s="132"/>
      <c r="HB146" s="132"/>
      <c r="HC146" s="132"/>
      <c r="HD146" s="132"/>
      <c r="HE146" s="132"/>
      <c r="HF146" s="132"/>
      <c r="HG146" s="132"/>
      <c r="HH146" s="132"/>
      <c r="HI146" s="132"/>
      <c r="HJ146" s="132"/>
      <c r="HK146" s="132"/>
      <c r="HL146" s="132"/>
      <c r="HM146" s="132"/>
      <c r="HN146" s="132"/>
      <c r="HO146" s="132"/>
      <c r="HP146" s="132"/>
      <c r="HQ146" s="132"/>
      <c r="HR146" s="132"/>
      <c r="HS146" s="132"/>
      <c r="HT146" s="132"/>
      <c r="HU146" s="132"/>
      <c r="HV146" s="132"/>
      <c r="HW146" s="132"/>
      <c r="HX146" s="132"/>
      <c r="HY146" s="132"/>
      <c r="HZ146" s="132"/>
      <c r="IA146" s="132"/>
      <c r="IB146" s="132"/>
      <c r="IC146" s="132"/>
      <c r="ID146" s="132"/>
      <c r="IE146" s="132"/>
      <c r="IF146" s="132"/>
      <c r="IG146" s="132"/>
      <c r="IH146" s="132"/>
      <c r="II146" s="132"/>
      <c r="IJ146" s="132"/>
      <c r="IK146" s="132"/>
      <c r="IL146" s="132"/>
      <c r="IM146" s="132"/>
      <c r="IN146" s="132"/>
      <c r="IO146" s="132"/>
      <c r="IP146" s="132"/>
      <c r="IQ146" s="132"/>
    </row>
    <row r="147" spans="1:251" s="135" customFormat="1" x14ac:dyDescent="0.25">
      <c r="A147" s="138" t="s">
        <v>1109</v>
      </c>
      <c r="B147" s="138" t="s">
        <v>437</v>
      </c>
      <c r="C147" s="138" t="s">
        <v>24</v>
      </c>
      <c r="D147" s="138" t="s">
        <v>1110</v>
      </c>
      <c r="E147" s="138" t="s">
        <v>1110</v>
      </c>
      <c r="F147" s="137" t="s">
        <v>439</v>
      </c>
      <c r="G147" s="59" t="s">
        <v>440</v>
      </c>
      <c r="H147" s="138" t="s">
        <v>1111</v>
      </c>
      <c r="I147" s="138" t="s">
        <v>920</v>
      </c>
      <c r="J147" s="142">
        <v>42879</v>
      </c>
      <c r="K147" s="138" t="s">
        <v>1704</v>
      </c>
      <c r="L147" s="138" t="s">
        <v>596</v>
      </c>
      <c r="M147" s="138" t="s">
        <v>646</v>
      </c>
      <c r="N147" s="138" t="s">
        <v>1112</v>
      </c>
      <c r="O147" s="138" t="s">
        <v>454</v>
      </c>
      <c r="P147" s="138" t="s">
        <v>15</v>
      </c>
      <c r="Q147" s="138" t="s">
        <v>894</v>
      </c>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7"/>
      <c r="AM147" s="137"/>
      <c r="AN147" s="137"/>
      <c r="AO147" s="137"/>
      <c r="AP147" s="137"/>
      <c r="AQ147" s="137"/>
      <c r="AR147" s="137"/>
      <c r="AS147" s="137"/>
      <c r="AT147" s="137"/>
      <c r="AU147" s="137"/>
      <c r="AV147" s="137"/>
      <c r="AW147" s="137"/>
      <c r="AX147" s="137"/>
      <c r="AY147" s="137"/>
      <c r="AZ147" s="137"/>
      <c r="BA147" s="137"/>
      <c r="BB147" s="137"/>
      <c r="BC147" s="137"/>
      <c r="BD147" s="137"/>
      <c r="BE147" s="137"/>
      <c r="BF147" s="137"/>
      <c r="BG147" s="137"/>
      <c r="BH147" s="137"/>
      <c r="BI147" s="137"/>
      <c r="BJ147" s="137"/>
      <c r="BK147" s="137"/>
      <c r="BL147" s="137"/>
      <c r="BM147" s="137"/>
      <c r="BN147" s="137"/>
      <c r="BO147" s="137"/>
      <c r="BP147" s="137"/>
      <c r="BQ147" s="137"/>
      <c r="BR147" s="137"/>
      <c r="BS147" s="137"/>
      <c r="BT147" s="137"/>
      <c r="BU147" s="137"/>
      <c r="BV147" s="137"/>
      <c r="BW147" s="137"/>
      <c r="BX147" s="137"/>
      <c r="BY147" s="137"/>
      <c r="BZ147" s="137"/>
      <c r="CA147" s="137"/>
      <c r="CB147" s="137"/>
      <c r="CC147" s="137"/>
      <c r="CD147" s="137"/>
      <c r="CE147" s="137"/>
      <c r="CF147" s="137"/>
      <c r="CG147" s="137"/>
      <c r="CH147" s="137"/>
      <c r="CI147" s="137"/>
      <c r="CJ147" s="137"/>
      <c r="CK147" s="137"/>
      <c r="CL147" s="137"/>
      <c r="CM147" s="137"/>
      <c r="CN147" s="137"/>
      <c r="CO147" s="137"/>
      <c r="CP147" s="137"/>
      <c r="CQ147" s="137"/>
      <c r="CR147" s="137"/>
      <c r="CS147" s="137"/>
      <c r="CT147" s="137"/>
      <c r="CU147" s="137"/>
      <c r="CV147" s="137"/>
      <c r="CW147" s="137"/>
      <c r="CX147" s="137"/>
      <c r="CY147" s="137"/>
      <c r="CZ147" s="137"/>
      <c r="DA147" s="137"/>
      <c r="DB147" s="137"/>
      <c r="DC147" s="137"/>
      <c r="DD147" s="137"/>
      <c r="DE147" s="137"/>
      <c r="DF147" s="137"/>
      <c r="DG147" s="137"/>
      <c r="DH147" s="137"/>
      <c r="DI147" s="137"/>
      <c r="DJ147" s="137"/>
      <c r="DK147" s="137"/>
      <c r="DL147" s="137"/>
      <c r="DM147" s="137"/>
      <c r="DN147" s="137"/>
      <c r="DO147" s="137"/>
      <c r="DP147" s="137"/>
      <c r="DQ147" s="137"/>
      <c r="DR147" s="137"/>
      <c r="DS147" s="137"/>
      <c r="DT147" s="137"/>
      <c r="DU147" s="137"/>
      <c r="DV147" s="137"/>
      <c r="DW147" s="137"/>
      <c r="DX147" s="137"/>
      <c r="DY147" s="137"/>
      <c r="DZ147" s="137"/>
      <c r="EA147" s="137"/>
      <c r="EB147" s="137"/>
      <c r="EC147" s="137"/>
      <c r="ED147" s="137"/>
      <c r="EE147" s="137"/>
      <c r="EF147" s="137"/>
      <c r="EG147" s="137"/>
      <c r="EH147" s="137"/>
      <c r="EI147" s="137"/>
      <c r="EJ147" s="137"/>
      <c r="EK147" s="137"/>
      <c r="EL147" s="137"/>
      <c r="EM147" s="137"/>
      <c r="EN147" s="137"/>
      <c r="EO147" s="137"/>
      <c r="EP147" s="137"/>
      <c r="EQ147" s="137"/>
      <c r="ER147" s="137"/>
      <c r="ES147" s="137"/>
      <c r="ET147" s="137"/>
      <c r="EU147" s="137"/>
      <c r="EV147" s="137"/>
      <c r="EW147" s="137"/>
      <c r="EX147" s="137"/>
      <c r="EY147" s="137"/>
      <c r="EZ147" s="137"/>
      <c r="FA147" s="137"/>
      <c r="FB147" s="137"/>
      <c r="FC147" s="137"/>
      <c r="FD147" s="137"/>
      <c r="FE147" s="137"/>
      <c r="FF147" s="137"/>
      <c r="FG147" s="137"/>
      <c r="FH147" s="137"/>
      <c r="FI147" s="137"/>
      <c r="FJ147" s="137"/>
      <c r="FK147" s="137"/>
      <c r="FL147" s="137"/>
      <c r="FM147" s="137"/>
      <c r="FN147" s="137"/>
      <c r="FO147" s="137"/>
      <c r="FP147" s="137"/>
      <c r="FQ147" s="137"/>
      <c r="FR147" s="137"/>
      <c r="FS147" s="137"/>
      <c r="FT147" s="137"/>
      <c r="FU147" s="137"/>
      <c r="FV147" s="137"/>
      <c r="FW147" s="137"/>
      <c r="FX147" s="137"/>
      <c r="FY147" s="137"/>
      <c r="FZ147" s="137"/>
      <c r="GA147" s="137"/>
      <c r="GB147" s="137"/>
      <c r="GC147" s="137"/>
      <c r="GD147" s="137"/>
      <c r="GE147" s="137"/>
      <c r="GF147" s="137"/>
      <c r="GG147" s="137"/>
      <c r="GH147" s="137"/>
      <c r="GI147" s="137"/>
      <c r="GJ147" s="137"/>
      <c r="GK147" s="137"/>
      <c r="GL147" s="137"/>
      <c r="GM147" s="137"/>
      <c r="GN147" s="137"/>
      <c r="GO147" s="137"/>
      <c r="GP147" s="137"/>
      <c r="GQ147" s="137"/>
      <c r="GR147" s="137"/>
      <c r="GS147" s="137"/>
      <c r="GT147" s="137"/>
      <c r="GU147" s="137"/>
      <c r="GV147" s="137"/>
      <c r="GW147" s="137"/>
      <c r="GX147" s="137"/>
      <c r="GY147" s="137"/>
      <c r="GZ147" s="137"/>
      <c r="HA147" s="137"/>
      <c r="HB147" s="137"/>
      <c r="HC147" s="137"/>
      <c r="HD147" s="137"/>
      <c r="HE147" s="137"/>
      <c r="HF147" s="137"/>
      <c r="HG147" s="137"/>
      <c r="HH147" s="137"/>
      <c r="HI147" s="137"/>
      <c r="HJ147" s="137"/>
      <c r="HK147" s="137"/>
      <c r="HL147" s="137"/>
      <c r="HM147" s="137"/>
      <c r="HN147" s="137"/>
      <c r="HO147" s="137"/>
      <c r="HP147" s="137"/>
      <c r="HQ147" s="137"/>
      <c r="HR147" s="137"/>
      <c r="HS147" s="137"/>
      <c r="HT147" s="137"/>
      <c r="HU147" s="137"/>
      <c r="HV147" s="137"/>
      <c r="HW147" s="137"/>
      <c r="HX147" s="137"/>
      <c r="HY147" s="137"/>
      <c r="HZ147" s="137"/>
      <c r="IA147" s="137"/>
      <c r="IB147" s="137"/>
      <c r="IC147" s="137"/>
      <c r="ID147" s="137"/>
      <c r="IE147" s="137"/>
      <c r="IF147" s="137"/>
      <c r="IG147" s="137"/>
      <c r="IH147" s="137"/>
      <c r="II147" s="137"/>
      <c r="IJ147" s="137"/>
      <c r="IK147" s="137"/>
      <c r="IL147" s="137"/>
      <c r="IM147" s="137"/>
      <c r="IN147" s="137"/>
      <c r="IO147" s="137"/>
      <c r="IP147" s="137"/>
      <c r="IQ147" s="137"/>
    </row>
    <row r="148" spans="1:251" s="135" customFormat="1" x14ac:dyDescent="0.25">
      <c r="A148" s="131" t="s">
        <v>668</v>
      </c>
      <c r="B148" s="131" t="s">
        <v>476</v>
      </c>
      <c r="C148" s="131" t="s">
        <v>25</v>
      </c>
      <c r="D148" s="131" t="s">
        <v>512</v>
      </c>
      <c r="E148" s="131" t="s">
        <v>669</v>
      </c>
      <c r="F148" s="132" t="s">
        <v>932</v>
      </c>
      <c r="G148" s="59" t="s">
        <v>1691</v>
      </c>
      <c r="H148" s="131" t="s">
        <v>670</v>
      </c>
      <c r="I148" s="131" t="s">
        <v>442</v>
      </c>
      <c r="J148" s="133">
        <v>42879</v>
      </c>
      <c r="K148" s="131" t="s">
        <v>1702</v>
      </c>
      <c r="L148" s="131" t="s">
        <v>596</v>
      </c>
      <c r="M148" s="131" t="s">
        <v>646</v>
      </c>
      <c r="N148" s="131" t="s">
        <v>671</v>
      </c>
      <c r="O148" s="131" t="s">
        <v>599</v>
      </c>
      <c r="P148" s="131" t="s">
        <v>17</v>
      </c>
      <c r="Q148" s="131" t="s">
        <v>648</v>
      </c>
      <c r="R148" s="132"/>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132"/>
      <c r="AY148" s="132"/>
      <c r="AZ148" s="132"/>
      <c r="BA148" s="132"/>
      <c r="BB148" s="132"/>
      <c r="BC148" s="132"/>
      <c r="BD148" s="132"/>
      <c r="BE148" s="132"/>
      <c r="BF148" s="132"/>
      <c r="BG148" s="132"/>
      <c r="BH148" s="132"/>
      <c r="BI148" s="132"/>
      <c r="BJ148" s="132"/>
      <c r="BK148" s="132"/>
      <c r="BL148" s="132"/>
      <c r="BM148" s="132"/>
      <c r="BN148" s="132"/>
      <c r="BO148" s="132"/>
      <c r="BP148" s="132"/>
      <c r="BQ148" s="132"/>
      <c r="BR148" s="132"/>
      <c r="BS148" s="132"/>
      <c r="BT148" s="132"/>
      <c r="BU148" s="132"/>
      <c r="BV148" s="132"/>
      <c r="BW148" s="132"/>
      <c r="BX148" s="132"/>
      <c r="BY148" s="132"/>
      <c r="BZ148" s="132"/>
      <c r="CA148" s="132"/>
      <c r="CB148" s="132"/>
      <c r="CC148" s="132"/>
      <c r="CD148" s="132"/>
      <c r="CE148" s="132"/>
      <c r="CF148" s="132"/>
      <c r="CG148" s="132"/>
      <c r="CH148" s="132"/>
      <c r="CI148" s="132"/>
      <c r="CJ148" s="132"/>
      <c r="CK148" s="132"/>
      <c r="CL148" s="132"/>
      <c r="CM148" s="132"/>
      <c r="CN148" s="132"/>
      <c r="CO148" s="132"/>
      <c r="CP148" s="132"/>
      <c r="CQ148" s="132"/>
      <c r="CR148" s="132"/>
      <c r="CS148" s="132"/>
      <c r="CT148" s="132"/>
      <c r="CU148" s="132"/>
      <c r="CV148" s="132"/>
      <c r="CW148" s="132"/>
      <c r="CX148" s="132"/>
      <c r="CY148" s="132"/>
      <c r="CZ148" s="132"/>
      <c r="DA148" s="132"/>
      <c r="DB148" s="132"/>
      <c r="DC148" s="132"/>
      <c r="DD148" s="132"/>
      <c r="DE148" s="132"/>
      <c r="DF148" s="132"/>
      <c r="DG148" s="132"/>
      <c r="DH148" s="132"/>
      <c r="DI148" s="132"/>
      <c r="DJ148" s="132"/>
      <c r="DK148" s="132"/>
      <c r="DL148" s="132"/>
      <c r="DM148" s="132"/>
      <c r="DN148" s="132"/>
      <c r="DO148" s="132"/>
      <c r="DP148" s="132"/>
      <c r="DQ148" s="132"/>
      <c r="DR148" s="132"/>
      <c r="DS148" s="132"/>
      <c r="DT148" s="132"/>
      <c r="DU148" s="132"/>
      <c r="DV148" s="132"/>
      <c r="DW148" s="132"/>
      <c r="DX148" s="132"/>
      <c r="DY148" s="132"/>
      <c r="DZ148" s="132"/>
      <c r="EA148" s="132"/>
      <c r="EB148" s="132"/>
      <c r="EC148" s="132"/>
      <c r="ED148" s="132"/>
      <c r="EE148" s="132"/>
      <c r="EF148" s="132"/>
      <c r="EG148" s="132"/>
      <c r="EH148" s="132"/>
      <c r="EI148" s="132"/>
      <c r="EJ148" s="132"/>
      <c r="EK148" s="132"/>
      <c r="EL148" s="132"/>
      <c r="EM148" s="132"/>
      <c r="EN148" s="132"/>
      <c r="EO148" s="132"/>
      <c r="EP148" s="132"/>
      <c r="EQ148" s="132"/>
      <c r="ER148" s="132"/>
      <c r="ES148" s="132"/>
      <c r="ET148" s="132"/>
      <c r="EU148" s="132"/>
      <c r="EV148" s="132"/>
      <c r="EW148" s="132"/>
      <c r="EX148" s="132"/>
      <c r="EY148" s="132"/>
      <c r="EZ148" s="132"/>
      <c r="FA148" s="132"/>
      <c r="FB148" s="132"/>
      <c r="FC148" s="132"/>
      <c r="FD148" s="132"/>
      <c r="FE148" s="132"/>
      <c r="FF148" s="132"/>
      <c r="FG148" s="132"/>
      <c r="FH148" s="132"/>
      <c r="FI148" s="132"/>
      <c r="FJ148" s="132"/>
      <c r="FK148" s="132"/>
      <c r="FL148" s="132"/>
      <c r="FM148" s="132"/>
      <c r="FN148" s="132"/>
      <c r="FO148" s="132"/>
      <c r="FP148" s="132"/>
      <c r="FQ148" s="132"/>
      <c r="FR148" s="132"/>
      <c r="FS148" s="132"/>
      <c r="FT148" s="132"/>
      <c r="FU148" s="132"/>
      <c r="FV148" s="132"/>
      <c r="FW148" s="132"/>
      <c r="FX148" s="132"/>
      <c r="FY148" s="132"/>
      <c r="FZ148" s="132"/>
      <c r="GA148" s="132"/>
      <c r="GB148" s="132"/>
      <c r="GC148" s="132"/>
      <c r="GD148" s="132"/>
      <c r="GE148" s="132"/>
      <c r="GF148" s="132"/>
      <c r="GG148" s="132"/>
      <c r="GH148" s="132"/>
      <c r="GI148" s="132"/>
      <c r="GJ148" s="132"/>
      <c r="GK148" s="132"/>
      <c r="GL148" s="132"/>
      <c r="GM148" s="132"/>
      <c r="GN148" s="132"/>
      <c r="GO148" s="132"/>
      <c r="GP148" s="132"/>
      <c r="GQ148" s="132"/>
      <c r="GR148" s="132"/>
      <c r="GS148" s="132"/>
      <c r="GT148" s="132"/>
      <c r="GU148" s="132"/>
      <c r="GV148" s="132"/>
      <c r="GW148" s="132"/>
      <c r="GX148" s="132"/>
      <c r="GY148" s="132"/>
      <c r="GZ148" s="132"/>
      <c r="HA148" s="132"/>
      <c r="HB148" s="132"/>
      <c r="HC148" s="132"/>
      <c r="HD148" s="132"/>
      <c r="HE148" s="132"/>
      <c r="HF148" s="132"/>
      <c r="HG148" s="132"/>
      <c r="HH148" s="132"/>
      <c r="HI148" s="132"/>
      <c r="HJ148" s="132"/>
      <c r="HK148" s="132"/>
      <c r="HL148" s="132"/>
      <c r="HM148" s="132"/>
      <c r="HN148" s="132"/>
      <c r="HO148" s="132"/>
      <c r="HP148" s="132"/>
      <c r="HQ148" s="132"/>
      <c r="HR148" s="132"/>
      <c r="HS148" s="132"/>
      <c r="HT148" s="132"/>
      <c r="HU148" s="132"/>
      <c r="HV148" s="132"/>
      <c r="HW148" s="132"/>
      <c r="HX148" s="132"/>
      <c r="HY148" s="132"/>
      <c r="HZ148" s="132"/>
      <c r="IA148" s="132"/>
      <c r="IB148" s="132"/>
      <c r="IC148" s="132"/>
      <c r="ID148" s="132"/>
      <c r="IE148" s="132"/>
      <c r="IF148" s="132"/>
      <c r="IG148" s="132"/>
      <c r="IH148" s="132"/>
      <c r="II148" s="132"/>
      <c r="IJ148" s="132"/>
      <c r="IK148" s="132"/>
      <c r="IL148" s="132"/>
      <c r="IM148" s="132"/>
      <c r="IN148" s="132"/>
      <c r="IO148" s="132"/>
      <c r="IP148" s="132"/>
      <c r="IQ148" s="132"/>
    </row>
    <row r="149" spans="1:251" s="135" customFormat="1" x14ac:dyDescent="0.25">
      <c r="A149" s="131" t="s">
        <v>868</v>
      </c>
      <c r="B149" s="131" t="s">
        <v>476</v>
      </c>
      <c r="C149" s="131" t="s">
        <v>24</v>
      </c>
      <c r="D149" s="131" t="s">
        <v>834</v>
      </c>
      <c r="E149" s="131" t="s">
        <v>869</v>
      </c>
      <c r="F149" s="135" t="s">
        <v>439</v>
      </c>
      <c r="G149" s="59" t="s">
        <v>440</v>
      </c>
      <c r="H149" s="131" t="s">
        <v>870</v>
      </c>
      <c r="I149" s="131" t="s">
        <v>484</v>
      </c>
      <c r="J149" s="133">
        <v>42879</v>
      </c>
      <c r="K149" s="131" t="s">
        <v>1703</v>
      </c>
      <c r="L149" s="131" t="s">
        <v>596</v>
      </c>
      <c r="M149" s="131" t="s">
        <v>622</v>
      </c>
      <c r="N149" s="144" t="s">
        <v>871</v>
      </c>
      <c r="O149" s="131" t="s">
        <v>474</v>
      </c>
      <c r="P149" s="131" t="s">
        <v>14</v>
      </c>
      <c r="Q149" s="131" t="s">
        <v>872</v>
      </c>
      <c r="R149" s="132"/>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c r="AN149" s="132"/>
      <c r="AO149" s="132"/>
      <c r="AP149" s="132"/>
      <c r="AQ149" s="132"/>
      <c r="AR149" s="132"/>
      <c r="AS149" s="132"/>
      <c r="AT149" s="132"/>
      <c r="AU149" s="132"/>
      <c r="AV149" s="132"/>
      <c r="AW149" s="132"/>
      <c r="AX149" s="132"/>
      <c r="AY149" s="132"/>
      <c r="AZ149" s="132"/>
      <c r="BA149" s="132"/>
      <c r="BB149" s="132"/>
      <c r="BC149" s="132"/>
      <c r="BD149" s="132"/>
      <c r="BE149" s="132"/>
      <c r="BF149" s="132"/>
      <c r="BG149" s="132"/>
      <c r="BH149" s="132"/>
      <c r="BI149" s="132"/>
      <c r="BJ149" s="132"/>
      <c r="BK149" s="132"/>
      <c r="BL149" s="132"/>
      <c r="BM149" s="132"/>
      <c r="BN149" s="132"/>
      <c r="BO149" s="132"/>
      <c r="BP149" s="132"/>
      <c r="BQ149" s="132"/>
      <c r="BR149" s="132"/>
      <c r="BS149" s="132"/>
      <c r="BT149" s="132"/>
      <c r="BU149" s="132"/>
      <c r="BV149" s="132"/>
      <c r="BW149" s="132"/>
      <c r="BX149" s="132"/>
      <c r="BY149" s="132"/>
      <c r="BZ149" s="132"/>
      <c r="CA149" s="132"/>
      <c r="CB149" s="132"/>
      <c r="CC149" s="132"/>
      <c r="CD149" s="132"/>
      <c r="CE149" s="132"/>
      <c r="CF149" s="132"/>
      <c r="CG149" s="132"/>
      <c r="CH149" s="132"/>
      <c r="CI149" s="132"/>
      <c r="CJ149" s="132"/>
      <c r="CK149" s="132"/>
      <c r="CL149" s="132"/>
      <c r="CM149" s="132"/>
      <c r="CN149" s="132"/>
      <c r="CO149" s="132"/>
      <c r="CP149" s="132"/>
      <c r="CQ149" s="132"/>
      <c r="CR149" s="132"/>
      <c r="CS149" s="132"/>
      <c r="CT149" s="132"/>
      <c r="CU149" s="132"/>
      <c r="CV149" s="132"/>
      <c r="CW149" s="132"/>
      <c r="CX149" s="132"/>
      <c r="CY149" s="132"/>
      <c r="CZ149" s="132"/>
      <c r="DA149" s="132"/>
      <c r="DB149" s="132"/>
      <c r="DC149" s="132"/>
      <c r="DD149" s="132"/>
      <c r="DE149" s="132"/>
      <c r="DF149" s="132"/>
      <c r="DG149" s="132"/>
      <c r="DH149" s="132"/>
      <c r="DI149" s="132"/>
      <c r="DJ149" s="132"/>
      <c r="DK149" s="132"/>
      <c r="DL149" s="132"/>
      <c r="DM149" s="132"/>
      <c r="DN149" s="132"/>
      <c r="DO149" s="132"/>
      <c r="DP149" s="132"/>
      <c r="DQ149" s="132"/>
      <c r="DR149" s="132"/>
      <c r="DS149" s="132"/>
      <c r="DT149" s="132"/>
      <c r="DU149" s="132"/>
      <c r="DV149" s="132"/>
      <c r="DW149" s="132"/>
      <c r="DX149" s="132"/>
      <c r="DY149" s="132"/>
      <c r="DZ149" s="132"/>
      <c r="EA149" s="132"/>
      <c r="EB149" s="132"/>
      <c r="EC149" s="132"/>
      <c r="ED149" s="132"/>
      <c r="EE149" s="132"/>
      <c r="EF149" s="132"/>
      <c r="EG149" s="132"/>
      <c r="EH149" s="132"/>
      <c r="EI149" s="132"/>
      <c r="EJ149" s="132"/>
      <c r="EK149" s="132"/>
      <c r="EL149" s="132"/>
      <c r="EM149" s="132"/>
      <c r="EN149" s="132"/>
      <c r="EO149" s="132"/>
      <c r="EP149" s="132"/>
      <c r="EQ149" s="132"/>
      <c r="ER149" s="132"/>
      <c r="ES149" s="132"/>
      <c r="ET149" s="132"/>
      <c r="EU149" s="132"/>
      <c r="EV149" s="132"/>
      <c r="EW149" s="132"/>
      <c r="EX149" s="132"/>
      <c r="EY149" s="132"/>
      <c r="EZ149" s="132"/>
      <c r="FA149" s="132"/>
      <c r="FB149" s="132"/>
      <c r="FC149" s="132"/>
      <c r="FD149" s="132"/>
      <c r="FE149" s="132"/>
      <c r="FF149" s="132"/>
      <c r="FG149" s="132"/>
      <c r="FH149" s="132"/>
      <c r="FI149" s="132"/>
      <c r="FJ149" s="132"/>
      <c r="FK149" s="132"/>
      <c r="FL149" s="132"/>
      <c r="FM149" s="132"/>
      <c r="FN149" s="132"/>
      <c r="FO149" s="132"/>
      <c r="FP149" s="132"/>
      <c r="FQ149" s="132"/>
      <c r="FR149" s="132"/>
      <c r="FS149" s="132"/>
      <c r="FT149" s="132"/>
      <c r="FU149" s="132"/>
      <c r="FV149" s="132"/>
      <c r="FW149" s="132"/>
      <c r="FX149" s="132"/>
      <c r="FY149" s="132"/>
      <c r="FZ149" s="132"/>
      <c r="GA149" s="132"/>
      <c r="GB149" s="132"/>
      <c r="GC149" s="132"/>
      <c r="GD149" s="132"/>
      <c r="GE149" s="132"/>
      <c r="GF149" s="132"/>
      <c r="GG149" s="132"/>
      <c r="GH149" s="132"/>
      <c r="GI149" s="132"/>
      <c r="GJ149" s="132"/>
      <c r="GK149" s="132"/>
      <c r="GL149" s="132"/>
      <c r="GM149" s="132"/>
      <c r="GN149" s="132"/>
      <c r="GO149" s="132"/>
      <c r="GP149" s="132"/>
      <c r="GQ149" s="132"/>
      <c r="GR149" s="132"/>
      <c r="GS149" s="132"/>
      <c r="GT149" s="132"/>
      <c r="GU149" s="132"/>
      <c r="GV149" s="132"/>
      <c r="GW149" s="132"/>
      <c r="GX149" s="132"/>
      <c r="GY149" s="132"/>
      <c r="GZ149" s="132"/>
      <c r="HA149" s="132"/>
      <c r="HB149" s="132"/>
      <c r="HC149" s="132"/>
      <c r="HD149" s="132"/>
      <c r="HE149" s="132"/>
      <c r="HF149" s="132"/>
      <c r="HG149" s="132"/>
      <c r="HH149" s="132"/>
      <c r="HI149" s="132"/>
      <c r="HJ149" s="132"/>
      <c r="HK149" s="132"/>
      <c r="HL149" s="132"/>
      <c r="HM149" s="132"/>
      <c r="HN149" s="132"/>
      <c r="HO149" s="132"/>
      <c r="HP149" s="132"/>
      <c r="HQ149" s="132"/>
      <c r="HR149" s="132"/>
      <c r="HS149" s="132"/>
      <c r="HT149" s="132"/>
      <c r="HU149" s="132"/>
      <c r="HV149" s="132"/>
      <c r="HW149" s="132"/>
      <c r="HX149" s="132"/>
      <c r="HY149" s="132"/>
      <c r="HZ149" s="132"/>
      <c r="IA149" s="132"/>
      <c r="IB149" s="132"/>
      <c r="IC149" s="132"/>
      <c r="ID149" s="132"/>
      <c r="IE149" s="132"/>
      <c r="IF149" s="132"/>
      <c r="IG149" s="132"/>
      <c r="IH149" s="132"/>
      <c r="II149" s="132"/>
      <c r="IJ149" s="132"/>
      <c r="IK149" s="132"/>
      <c r="IL149" s="132"/>
      <c r="IM149" s="132"/>
      <c r="IN149" s="132"/>
      <c r="IO149" s="132"/>
      <c r="IP149" s="132"/>
      <c r="IQ149" s="132"/>
    </row>
    <row r="150" spans="1:251" s="135" customFormat="1" x14ac:dyDescent="0.25">
      <c r="A150" s="131" t="s">
        <v>873</v>
      </c>
      <c r="B150" s="131" t="s">
        <v>476</v>
      </c>
      <c r="C150" s="131" t="s">
        <v>25</v>
      </c>
      <c r="D150" s="131" t="s">
        <v>449</v>
      </c>
      <c r="E150" s="131" t="s">
        <v>874</v>
      </c>
      <c r="F150" s="135" t="s">
        <v>788</v>
      </c>
      <c r="G150" s="59" t="s">
        <v>1691</v>
      </c>
      <c r="H150" s="131" t="s">
        <v>875</v>
      </c>
      <c r="I150" s="131" t="s">
        <v>484</v>
      </c>
      <c r="J150" s="133">
        <v>42879</v>
      </c>
      <c r="K150" s="131" t="s">
        <v>1703</v>
      </c>
      <c r="L150" s="131" t="s">
        <v>596</v>
      </c>
      <c r="M150" s="131" t="s">
        <v>652</v>
      </c>
      <c r="N150" s="144" t="s">
        <v>876</v>
      </c>
      <c r="O150" s="131" t="s">
        <v>599</v>
      </c>
      <c r="P150" s="131" t="s">
        <v>17</v>
      </c>
      <c r="Q150" s="131" t="s">
        <v>654</v>
      </c>
      <c r="R150" s="132"/>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c r="AN150" s="132"/>
      <c r="AO150" s="132"/>
      <c r="AP150" s="132"/>
      <c r="AQ150" s="132"/>
      <c r="AR150" s="132"/>
      <c r="AS150" s="132"/>
      <c r="AT150" s="132"/>
      <c r="AU150" s="132"/>
      <c r="AV150" s="132"/>
      <c r="AW150" s="132"/>
      <c r="AX150" s="132"/>
      <c r="AY150" s="132"/>
      <c r="AZ150" s="132"/>
      <c r="BA150" s="132"/>
      <c r="BB150" s="132"/>
      <c r="BC150" s="132"/>
      <c r="BD150" s="132"/>
      <c r="BE150" s="132"/>
      <c r="BF150" s="132"/>
      <c r="BG150" s="132"/>
      <c r="BH150" s="132"/>
      <c r="BI150" s="132"/>
      <c r="BJ150" s="132"/>
      <c r="BK150" s="132"/>
      <c r="BL150" s="132"/>
      <c r="BM150" s="132"/>
      <c r="BN150" s="132"/>
      <c r="BO150" s="132"/>
      <c r="BP150" s="132"/>
      <c r="BQ150" s="132"/>
      <c r="BR150" s="132"/>
      <c r="BS150" s="132"/>
      <c r="BT150" s="132"/>
      <c r="BU150" s="132"/>
      <c r="BV150" s="132"/>
      <c r="BW150" s="132"/>
      <c r="BX150" s="132"/>
      <c r="BY150" s="132"/>
      <c r="BZ150" s="132"/>
      <c r="CA150" s="132"/>
      <c r="CB150" s="132"/>
      <c r="CC150" s="132"/>
      <c r="CD150" s="132"/>
      <c r="CE150" s="132"/>
      <c r="CF150" s="132"/>
      <c r="CG150" s="132"/>
      <c r="CH150" s="132"/>
      <c r="CI150" s="132"/>
      <c r="CJ150" s="132"/>
      <c r="CK150" s="132"/>
      <c r="CL150" s="132"/>
      <c r="CM150" s="132"/>
      <c r="CN150" s="132"/>
      <c r="CO150" s="132"/>
      <c r="CP150" s="132"/>
      <c r="CQ150" s="132"/>
      <c r="CR150" s="132"/>
      <c r="CS150" s="132"/>
      <c r="CT150" s="132"/>
      <c r="CU150" s="132"/>
      <c r="CV150" s="132"/>
      <c r="CW150" s="132"/>
      <c r="CX150" s="132"/>
      <c r="CY150" s="132"/>
      <c r="CZ150" s="132"/>
      <c r="DA150" s="132"/>
      <c r="DB150" s="132"/>
      <c r="DC150" s="132"/>
      <c r="DD150" s="132"/>
      <c r="DE150" s="132"/>
      <c r="DF150" s="132"/>
      <c r="DG150" s="132"/>
      <c r="DH150" s="132"/>
      <c r="DI150" s="132"/>
      <c r="DJ150" s="132"/>
      <c r="DK150" s="132"/>
      <c r="DL150" s="132"/>
      <c r="DM150" s="132"/>
      <c r="DN150" s="132"/>
      <c r="DO150" s="132"/>
      <c r="DP150" s="132"/>
      <c r="DQ150" s="132"/>
      <c r="DR150" s="132"/>
      <c r="DS150" s="132"/>
      <c r="DT150" s="132"/>
      <c r="DU150" s="132"/>
      <c r="DV150" s="132"/>
      <c r="DW150" s="132"/>
      <c r="DX150" s="132"/>
      <c r="DY150" s="132"/>
      <c r="DZ150" s="132"/>
      <c r="EA150" s="132"/>
      <c r="EB150" s="132"/>
      <c r="EC150" s="132"/>
      <c r="ED150" s="132"/>
      <c r="EE150" s="132"/>
      <c r="EF150" s="132"/>
      <c r="EG150" s="132"/>
      <c r="EH150" s="132"/>
      <c r="EI150" s="132"/>
      <c r="EJ150" s="132"/>
      <c r="EK150" s="132"/>
      <c r="EL150" s="132"/>
      <c r="EM150" s="132"/>
      <c r="EN150" s="132"/>
      <c r="EO150" s="132"/>
      <c r="EP150" s="132"/>
      <c r="EQ150" s="132"/>
      <c r="ER150" s="132"/>
      <c r="ES150" s="132"/>
      <c r="ET150" s="132"/>
      <c r="EU150" s="132"/>
      <c r="EV150" s="132"/>
      <c r="EW150" s="132"/>
      <c r="EX150" s="132"/>
      <c r="EY150" s="132"/>
      <c r="EZ150" s="132"/>
      <c r="FA150" s="132"/>
      <c r="FB150" s="132"/>
      <c r="FC150" s="132"/>
      <c r="FD150" s="132"/>
      <c r="FE150" s="132"/>
      <c r="FF150" s="132"/>
      <c r="FG150" s="132"/>
      <c r="FH150" s="132"/>
      <c r="FI150" s="132"/>
      <c r="FJ150" s="132"/>
      <c r="FK150" s="132"/>
      <c r="FL150" s="132"/>
      <c r="FM150" s="132"/>
      <c r="FN150" s="132"/>
      <c r="FO150" s="132"/>
      <c r="FP150" s="132"/>
      <c r="FQ150" s="132"/>
      <c r="FR150" s="132"/>
      <c r="FS150" s="132"/>
      <c r="FT150" s="132"/>
      <c r="FU150" s="132"/>
      <c r="FV150" s="132"/>
      <c r="FW150" s="132"/>
      <c r="FX150" s="132"/>
      <c r="FY150" s="132"/>
      <c r="FZ150" s="132"/>
      <c r="GA150" s="132"/>
      <c r="GB150" s="132"/>
      <c r="GC150" s="132"/>
      <c r="GD150" s="132"/>
      <c r="GE150" s="132"/>
      <c r="GF150" s="132"/>
      <c r="GG150" s="132"/>
      <c r="GH150" s="132"/>
      <c r="GI150" s="132"/>
      <c r="GJ150" s="132"/>
      <c r="GK150" s="132"/>
      <c r="GL150" s="132"/>
      <c r="GM150" s="132"/>
      <c r="GN150" s="132"/>
      <c r="GO150" s="132"/>
      <c r="GP150" s="132"/>
      <c r="GQ150" s="132"/>
      <c r="GR150" s="132"/>
      <c r="GS150" s="132"/>
      <c r="GT150" s="132"/>
      <c r="GU150" s="132"/>
      <c r="GV150" s="132"/>
      <c r="GW150" s="132"/>
      <c r="GX150" s="132"/>
      <c r="GY150" s="132"/>
      <c r="GZ150" s="132"/>
      <c r="HA150" s="132"/>
      <c r="HB150" s="132"/>
      <c r="HC150" s="132"/>
      <c r="HD150" s="132"/>
      <c r="HE150" s="132"/>
      <c r="HF150" s="132"/>
      <c r="HG150" s="132"/>
      <c r="HH150" s="132"/>
      <c r="HI150" s="132"/>
      <c r="HJ150" s="132"/>
      <c r="HK150" s="132"/>
      <c r="HL150" s="132"/>
      <c r="HM150" s="132"/>
      <c r="HN150" s="132"/>
      <c r="HO150" s="132"/>
      <c r="HP150" s="132"/>
      <c r="HQ150" s="132"/>
      <c r="HR150" s="132"/>
      <c r="HS150" s="132"/>
      <c r="HT150" s="132"/>
      <c r="HU150" s="132"/>
      <c r="HV150" s="132"/>
      <c r="HW150" s="132"/>
      <c r="HX150" s="132"/>
      <c r="HY150" s="132"/>
      <c r="HZ150" s="132"/>
      <c r="IA150" s="132"/>
      <c r="IB150" s="132"/>
      <c r="IC150" s="132"/>
      <c r="ID150" s="132"/>
      <c r="IE150" s="132"/>
      <c r="IF150" s="132"/>
      <c r="IG150" s="132"/>
      <c r="IH150" s="132"/>
      <c r="II150" s="132"/>
      <c r="IJ150" s="132"/>
      <c r="IK150" s="132"/>
      <c r="IL150" s="132"/>
      <c r="IM150" s="132"/>
      <c r="IN150" s="132"/>
      <c r="IO150" s="132"/>
      <c r="IP150" s="132"/>
      <c r="IQ150" s="132"/>
    </row>
    <row r="151" spans="1:251" x14ac:dyDescent="0.25">
      <c r="A151" s="131" t="s">
        <v>877</v>
      </c>
      <c r="B151" s="131" t="s">
        <v>476</v>
      </c>
      <c r="C151" s="131" t="s">
        <v>24</v>
      </c>
      <c r="D151" s="131" t="s">
        <v>878</v>
      </c>
      <c r="E151" s="131" t="s">
        <v>462</v>
      </c>
      <c r="F151" s="135" t="s">
        <v>439</v>
      </c>
      <c r="G151" s="59" t="s">
        <v>440</v>
      </c>
      <c r="H151" s="131" t="s">
        <v>879</v>
      </c>
      <c r="I151" s="131" t="s">
        <v>484</v>
      </c>
      <c r="J151" s="133">
        <v>42879</v>
      </c>
      <c r="K151" s="131" t="s">
        <v>1703</v>
      </c>
      <c r="L151" s="131" t="s">
        <v>596</v>
      </c>
      <c r="M151" s="131" t="s">
        <v>628</v>
      </c>
      <c r="N151" s="131" t="s">
        <v>880</v>
      </c>
      <c r="O151" s="131" t="s">
        <v>488</v>
      </c>
      <c r="P151" s="131" t="s">
        <v>16</v>
      </c>
      <c r="Q151" s="131" t="s">
        <v>881</v>
      </c>
      <c r="R151" s="132"/>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c r="AN151" s="132"/>
      <c r="AO151" s="132"/>
      <c r="AP151" s="132"/>
      <c r="AQ151" s="132"/>
      <c r="AR151" s="132"/>
      <c r="AS151" s="132"/>
      <c r="AT151" s="132"/>
      <c r="AU151" s="132"/>
      <c r="AV151" s="132"/>
      <c r="AW151" s="132"/>
      <c r="AX151" s="132"/>
      <c r="AY151" s="132"/>
      <c r="AZ151" s="132"/>
      <c r="BA151" s="132"/>
      <c r="BB151" s="132"/>
      <c r="BC151" s="132"/>
      <c r="BD151" s="132"/>
      <c r="BE151" s="132"/>
      <c r="BF151" s="132"/>
      <c r="BG151" s="132"/>
      <c r="BH151" s="132"/>
      <c r="BI151" s="132"/>
      <c r="BJ151" s="132"/>
      <c r="BK151" s="132"/>
      <c r="BL151" s="132"/>
      <c r="BM151" s="132"/>
      <c r="BN151" s="132"/>
      <c r="BO151" s="132"/>
      <c r="BP151" s="132"/>
      <c r="BQ151" s="132"/>
      <c r="BR151" s="132"/>
      <c r="BS151" s="132"/>
      <c r="BT151" s="132"/>
      <c r="BU151" s="132"/>
      <c r="BV151" s="132"/>
      <c r="BW151" s="132"/>
      <c r="BX151" s="132"/>
      <c r="BY151" s="132"/>
      <c r="BZ151" s="132"/>
      <c r="CA151" s="132"/>
      <c r="CB151" s="132"/>
      <c r="CC151" s="132"/>
      <c r="CD151" s="132"/>
      <c r="CE151" s="132"/>
      <c r="CF151" s="132"/>
      <c r="CG151" s="132"/>
      <c r="CH151" s="132"/>
      <c r="CI151" s="132"/>
      <c r="CJ151" s="132"/>
      <c r="CK151" s="132"/>
      <c r="CL151" s="132"/>
      <c r="CM151" s="132"/>
      <c r="CN151" s="132"/>
      <c r="CO151" s="132"/>
      <c r="CP151" s="132"/>
      <c r="CQ151" s="132"/>
      <c r="CR151" s="132"/>
      <c r="CS151" s="132"/>
      <c r="CT151" s="132"/>
      <c r="CU151" s="132"/>
      <c r="CV151" s="132"/>
      <c r="CW151" s="132"/>
      <c r="CX151" s="132"/>
      <c r="CY151" s="132"/>
      <c r="CZ151" s="132"/>
      <c r="DA151" s="132"/>
      <c r="DB151" s="132"/>
      <c r="DC151" s="132"/>
      <c r="DD151" s="132"/>
      <c r="DE151" s="132"/>
      <c r="DF151" s="132"/>
      <c r="DG151" s="132"/>
      <c r="DH151" s="132"/>
      <c r="DI151" s="132"/>
      <c r="DJ151" s="132"/>
      <c r="DK151" s="132"/>
      <c r="DL151" s="132"/>
      <c r="DM151" s="132"/>
      <c r="DN151" s="132"/>
      <c r="DO151" s="132"/>
      <c r="DP151" s="132"/>
      <c r="DQ151" s="132"/>
      <c r="DR151" s="132"/>
      <c r="DS151" s="132"/>
      <c r="DT151" s="132"/>
      <c r="DU151" s="132"/>
      <c r="DV151" s="132"/>
      <c r="DW151" s="132"/>
      <c r="DX151" s="132"/>
      <c r="DY151" s="132"/>
      <c r="DZ151" s="132"/>
      <c r="EA151" s="132"/>
      <c r="EB151" s="132"/>
      <c r="EC151" s="132"/>
      <c r="ED151" s="132"/>
      <c r="EE151" s="132"/>
      <c r="EF151" s="132"/>
      <c r="EG151" s="132"/>
      <c r="EH151" s="132"/>
      <c r="EI151" s="132"/>
      <c r="EJ151" s="132"/>
      <c r="EK151" s="132"/>
      <c r="EL151" s="132"/>
      <c r="EM151" s="132"/>
      <c r="EN151" s="132"/>
      <c r="EO151" s="132"/>
      <c r="EP151" s="132"/>
      <c r="EQ151" s="132"/>
      <c r="ER151" s="132"/>
      <c r="ES151" s="132"/>
      <c r="ET151" s="132"/>
      <c r="EU151" s="132"/>
      <c r="EV151" s="132"/>
      <c r="EW151" s="132"/>
      <c r="EX151" s="132"/>
      <c r="EY151" s="132"/>
      <c r="EZ151" s="132"/>
      <c r="FA151" s="132"/>
      <c r="FB151" s="132"/>
      <c r="FC151" s="132"/>
      <c r="FD151" s="132"/>
      <c r="FE151" s="132"/>
      <c r="FF151" s="132"/>
      <c r="FG151" s="132"/>
      <c r="FH151" s="132"/>
      <c r="FI151" s="132"/>
      <c r="FJ151" s="132"/>
      <c r="FK151" s="132"/>
      <c r="FL151" s="132"/>
      <c r="FM151" s="132"/>
      <c r="FN151" s="132"/>
      <c r="FO151" s="132"/>
      <c r="FP151" s="132"/>
      <c r="FQ151" s="132"/>
      <c r="FR151" s="132"/>
      <c r="FS151" s="132"/>
      <c r="FT151" s="132"/>
      <c r="FU151" s="132"/>
      <c r="FV151" s="132"/>
      <c r="FW151" s="132"/>
      <c r="FX151" s="132"/>
      <c r="FY151" s="132"/>
      <c r="FZ151" s="132"/>
      <c r="GA151" s="132"/>
      <c r="GB151" s="132"/>
      <c r="GC151" s="132"/>
      <c r="GD151" s="132"/>
      <c r="GE151" s="132"/>
      <c r="GF151" s="132"/>
      <c r="GG151" s="132"/>
      <c r="GH151" s="132"/>
      <c r="GI151" s="132"/>
      <c r="GJ151" s="132"/>
      <c r="GK151" s="132"/>
      <c r="GL151" s="132"/>
      <c r="GM151" s="132"/>
      <c r="GN151" s="132"/>
      <c r="GO151" s="132"/>
      <c r="GP151" s="132"/>
      <c r="GQ151" s="132"/>
      <c r="GR151" s="132"/>
      <c r="GS151" s="132"/>
      <c r="GT151" s="132"/>
      <c r="GU151" s="132"/>
      <c r="GV151" s="132"/>
      <c r="GW151" s="132"/>
      <c r="GX151" s="132"/>
      <c r="GY151" s="132"/>
      <c r="GZ151" s="132"/>
      <c r="HA151" s="132"/>
      <c r="HB151" s="132"/>
      <c r="HC151" s="132"/>
      <c r="HD151" s="132"/>
      <c r="HE151" s="132"/>
      <c r="HF151" s="132"/>
      <c r="HG151" s="132"/>
      <c r="HH151" s="132"/>
      <c r="HI151" s="132"/>
      <c r="HJ151" s="132"/>
      <c r="HK151" s="132"/>
      <c r="HL151" s="132"/>
      <c r="HM151" s="132"/>
      <c r="HN151" s="132"/>
      <c r="HO151" s="132"/>
      <c r="HP151" s="132"/>
      <c r="HQ151" s="132"/>
      <c r="HR151" s="132"/>
      <c r="HS151" s="132"/>
      <c r="HT151" s="132"/>
      <c r="HU151" s="132"/>
      <c r="HV151" s="132"/>
      <c r="HW151" s="132"/>
      <c r="HX151" s="132"/>
      <c r="HY151" s="132"/>
      <c r="HZ151" s="132"/>
      <c r="IA151" s="132"/>
      <c r="IB151" s="132"/>
      <c r="IC151" s="132"/>
      <c r="ID151" s="132"/>
      <c r="IE151" s="132"/>
      <c r="IF151" s="132"/>
      <c r="IG151" s="132"/>
      <c r="IH151" s="132"/>
      <c r="II151" s="132"/>
      <c r="IJ151" s="132"/>
      <c r="IK151" s="132"/>
      <c r="IL151" s="132"/>
      <c r="IM151" s="132"/>
      <c r="IN151" s="132"/>
      <c r="IO151" s="132"/>
      <c r="IP151" s="132"/>
      <c r="IQ151" s="132"/>
    </row>
    <row r="152" spans="1:251" s="135" customFormat="1" x14ac:dyDescent="0.25">
      <c r="A152" s="131" t="s">
        <v>882</v>
      </c>
      <c r="B152" s="131" t="s">
        <v>476</v>
      </c>
      <c r="C152" s="131" t="s">
        <v>24</v>
      </c>
      <c r="D152" s="131" t="s">
        <v>883</v>
      </c>
      <c r="E152" s="131" t="s">
        <v>883</v>
      </c>
      <c r="F152" s="135" t="s">
        <v>439</v>
      </c>
      <c r="G152" s="59" t="s">
        <v>440</v>
      </c>
      <c r="H152" s="131" t="s">
        <v>884</v>
      </c>
      <c r="I152" s="131" t="s">
        <v>484</v>
      </c>
      <c r="J152" s="133">
        <v>42879</v>
      </c>
      <c r="K152" s="131" t="s">
        <v>1703</v>
      </c>
      <c r="L152" s="131" t="s">
        <v>596</v>
      </c>
      <c r="M152" s="131" t="s">
        <v>628</v>
      </c>
      <c r="N152" s="131" t="s">
        <v>885</v>
      </c>
      <c r="O152" s="131" t="s">
        <v>488</v>
      </c>
      <c r="P152" s="131" t="s">
        <v>16</v>
      </c>
      <c r="Q152" s="131" t="s">
        <v>881</v>
      </c>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132"/>
      <c r="AQ152" s="132"/>
      <c r="AR152" s="132"/>
      <c r="AS152" s="132"/>
      <c r="AT152" s="132"/>
      <c r="AU152" s="132"/>
      <c r="AV152" s="132"/>
      <c r="AW152" s="132"/>
      <c r="AX152" s="132"/>
      <c r="AY152" s="132"/>
      <c r="AZ152" s="132"/>
      <c r="BA152" s="132"/>
      <c r="BB152" s="132"/>
      <c r="BC152" s="132"/>
      <c r="BD152" s="132"/>
      <c r="BE152" s="132"/>
      <c r="BF152" s="132"/>
      <c r="BG152" s="132"/>
      <c r="BH152" s="132"/>
      <c r="BI152" s="132"/>
      <c r="BJ152" s="132"/>
      <c r="BK152" s="132"/>
      <c r="BL152" s="132"/>
      <c r="BM152" s="132"/>
      <c r="BN152" s="132"/>
      <c r="BO152" s="132"/>
      <c r="BP152" s="132"/>
      <c r="BQ152" s="132"/>
      <c r="BR152" s="132"/>
      <c r="BS152" s="132"/>
      <c r="BT152" s="132"/>
      <c r="BU152" s="132"/>
      <c r="BV152" s="132"/>
      <c r="BW152" s="132"/>
      <c r="BX152" s="132"/>
      <c r="BY152" s="132"/>
      <c r="BZ152" s="132"/>
      <c r="CA152" s="132"/>
      <c r="CB152" s="132"/>
      <c r="CC152" s="132"/>
      <c r="CD152" s="132"/>
      <c r="CE152" s="132"/>
      <c r="CF152" s="132"/>
      <c r="CG152" s="132"/>
      <c r="CH152" s="132"/>
      <c r="CI152" s="132"/>
      <c r="CJ152" s="132"/>
      <c r="CK152" s="132"/>
      <c r="CL152" s="132"/>
      <c r="CM152" s="132"/>
      <c r="CN152" s="132"/>
      <c r="CO152" s="132"/>
      <c r="CP152" s="132"/>
      <c r="CQ152" s="132"/>
      <c r="CR152" s="132"/>
      <c r="CS152" s="132"/>
      <c r="CT152" s="132"/>
      <c r="CU152" s="132"/>
      <c r="CV152" s="132"/>
      <c r="CW152" s="132"/>
      <c r="CX152" s="132"/>
      <c r="CY152" s="132"/>
      <c r="CZ152" s="132"/>
      <c r="DA152" s="132"/>
      <c r="DB152" s="132"/>
      <c r="DC152" s="132"/>
      <c r="DD152" s="132"/>
      <c r="DE152" s="132"/>
      <c r="DF152" s="132"/>
      <c r="DG152" s="132"/>
      <c r="DH152" s="132"/>
      <c r="DI152" s="132"/>
      <c r="DJ152" s="132"/>
      <c r="DK152" s="132"/>
      <c r="DL152" s="132"/>
      <c r="DM152" s="132"/>
      <c r="DN152" s="132"/>
      <c r="DO152" s="132"/>
      <c r="DP152" s="132"/>
      <c r="DQ152" s="132"/>
      <c r="DR152" s="132"/>
      <c r="DS152" s="132"/>
      <c r="DT152" s="132"/>
      <c r="DU152" s="132"/>
      <c r="DV152" s="132"/>
      <c r="DW152" s="132"/>
      <c r="DX152" s="132"/>
      <c r="DY152" s="132"/>
      <c r="DZ152" s="132"/>
      <c r="EA152" s="132"/>
      <c r="EB152" s="132"/>
      <c r="EC152" s="132"/>
      <c r="ED152" s="132"/>
      <c r="EE152" s="132"/>
      <c r="EF152" s="132"/>
      <c r="EG152" s="132"/>
      <c r="EH152" s="132"/>
      <c r="EI152" s="132"/>
      <c r="EJ152" s="132"/>
      <c r="EK152" s="132"/>
      <c r="EL152" s="132"/>
      <c r="EM152" s="132"/>
      <c r="EN152" s="132"/>
      <c r="EO152" s="132"/>
      <c r="EP152" s="132"/>
      <c r="EQ152" s="132"/>
      <c r="ER152" s="132"/>
      <c r="ES152" s="132"/>
      <c r="ET152" s="132"/>
      <c r="EU152" s="132"/>
      <c r="EV152" s="132"/>
      <c r="EW152" s="132"/>
      <c r="EX152" s="132"/>
      <c r="EY152" s="132"/>
      <c r="EZ152" s="132"/>
      <c r="FA152" s="132"/>
      <c r="FB152" s="132"/>
      <c r="FC152" s="132"/>
      <c r="FD152" s="132"/>
      <c r="FE152" s="132"/>
      <c r="FF152" s="132"/>
      <c r="FG152" s="132"/>
      <c r="FH152" s="132"/>
      <c r="FI152" s="132"/>
      <c r="FJ152" s="132"/>
      <c r="FK152" s="132"/>
      <c r="FL152" s="132"/>
      <c r="FM152" s="132"/>
      <c r="FN152" s="132"/>
      <c r="FO152" s="132"/>
      <c r="FP152" s="132"/>
      <c r="FQ152" s="132"/>
      <c r="FR152" s="132"/>
      <c r="FS152" s="132"/>
      <c r="FT152" s="132"/>
      <c r="FU152" s="132"/>
      <c r="FV152" s="132"/>
      <c r="FW152" s="132"/>
      <c r="FX152" s="132"/>
      <c r="FY152" s="132"/>
      <c r="FZ152" s="132"/>
      <c r="GA152" s="132"/>
      <c r="GB152" s="132"/>
      <c r="GC152" s="132"/>
      <c r="GD152" s="132"/>
      <c r="GE152" s="132"/>
      <c r="GF152" s="132"/>
      <c r="GG152" s="132"/>
      <c r="GH152" s="132"/>
      <c r="GI152" s="132"/>
      <c r="GJ152" s="132"/>
      <c r="GK152" s="132"/>
      <c r="GL152" s="132"/>
      <c r="GM152" s="132"/>
      <c r="GN152" s="132"/>
      <c r="GO152" s="132"/>
      <c r="GP152" s="132"/>
      <c r="GQ152" s="132"/>
      <c r="GR152" s="132"/>
      <c r="GS152" s="132"/>
      <c r="GT152" s="132"/>
      <c r="GU152" s="132"/>
      <c r="GV152" s="132"/>
      <c r="GW152" s="132"/>
      <c r="GX152" s="132"/>
      <c r="GY152" s="132"/>
      <c r="GZ152" s="132"/>
      <c r="HA152" s="132"/>
      <c r="HB152" s="132"/>
      <c r="HC152" s="132"/>
      <c r="HD152" s="132"/>
      <c r="HE152" s="132"/>
      <c r="HF152" s="132"/>
      <c r="HG152" s="132"/>
      <c r="HH152" s="132"/>
      <c r="HI152" s="132"/>
      <c r="HJ152" s="132"/>
      <c r="HK152" s="132"/>
      <c r="HL152" s="132"/>
      <c r="HM152" s="132"/>
      <c r="HN152" s="132"/>
      <c r="HO152" s="132"/>
      <c r="HP152" s="132"/>
      <c r="HQ152" s="132"/>
      <c r="HR152" s="132"/>
      <c r="HS152" s="132"/>
      <c r="HT152" s="132"/>
      <c r="HU152" s="132"/>
      <c r="HV152" s="132"/>
      <c r="HW152" s="132"/>
      <c r="HX152" s="132"/>
      <c r="HY152" s="132"/>
      <c r="HZ152" s="132"/>
      <c r="IA152" s="132"/>
      <c r="IB152" s="132"/>
      <c r="IC152" s="132"/>
      <c r="ID152" s="132"/>
      <c r="IE152" s="132"/>
      <c r="IF152" s="132"/>
      <c r="IG152" s="132"/>
      <c r="IH152" s="132"/>
      <c r="II152" s="132"/>
      <c r="IJ152" s="132"/>
      <c r="IK152" s="132"/>
      <c r="IL152" s="132"/>
      <c r="IM152" s="132"/>
      <c r="IN152" s="132"/>
      <c r="IO152" s="132"/>
      <c r="IP152" s="132"/>
      <c r="IQ152" s="132"/>
    </row>
    <row r="153" spans="1:251" s="135" customFormat="1" x14ac:dyDescent="0.25">
      <c r="A153" s="131" t="s">
        <v>886</v>
      </c>
      <c r="B153" s="131" t="s">
        <v>476</v>
      </c>
      <c r="C153" s="131" t="s">
        <v>24</v>
      </c>
      <c r="D153" s="131" t="s">
        <v>557</v>
      </c>
      <c r="E153" s="131" t="s">
        <v>887</v>
      </c>
      <c r="F153" s="135" t="s">
        <v>788</v>
      </c>
      <c r="G153" s="59" t="s">
        <v>1691</v>
      </c>
      <c r="H153" s="131" t="s">
        <v>888</v>
      </c>
      <c r="I153" s="131" t="s">
        <v>484</v>
      </c>
      <c r="J153" s="133">
        <v>42879</v>
      </c>
      <c r="K153" s="131" t="s">
        <v>1703</v>
      </c>
      <c r="L153" s="131" t="s">
        <v>596</v>
      </c>
      <c r="M153" s="131" t="s">
        <v>628</v>
      </c>
      <c r="N153" s="131" t="s">
        <v>889</v>
      </c>
      <c r="O153" s="131" t="s">
        <v>507</v>
      </c>
      <c r="P153" s="131" t="s">
        <v>16</v>
      </c>
      <c r="Q153" s="131" t="s">
        <v>881</v>
      </c>
      <c r="R153" s="132"/>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c r="AN153" s="132"/>
      <c r="AO153" s="132"/>
      <c r="AP153" s="132"/>
      <c r="AQ153" s="132"/>
      <c r="AR153" s="132"/>
      <c r="AS153" s="132"/>
      <c r="AT153" s="132"/>
      <c r="AU153" s="132"/>
      <c r="AV153" s="132"/>
      <c r="AW153" s="132"/>
      <c r="AX153" s="132"/>
      <c r="AY153" s="132"/>
      <c r="AZ153" s="132"/>
      <c r="BA153" s="132"/>
      <c r="BB153" s="132"/>
      <c r="BC153" s="132"/>
      <c r="BD153" s="132"/>
      <c r="BE153" s="132"/>
      <c r="BF153" s="132"/>
      <c r="BG153" s="132"/>
      <c r="BH153" s="132"/>
      <c r="BI153" s="132"/>
      <c r="BJ153" s="132"/>
      <c r="BK153" s="132"/>
      <c r="BL153" s="132"/>
      <c r="BM153" s="132"/>
      <c r="BN153" s="132"/>
      <c r="BO153" s="132"/>
      <c r="BP153" s="132"/>
      <c r="BQ153" s="132"/>
      <c r="BR153" s="132"/>
      <c r="BS153" s="132"/>
      <c r="BT153" s="132"/>
      <c r="BU153" s="132"/>
      <c r="BV153" s="132"/>
      <c r="BW153" s="132"/>
      <c r="BX153" s="132"/>
      <c r="BY153" s="132"/>
      <c r="BZ153" s="132"/>
      <c r="CA153" s="132"/>
      <c r="CB153" s="132"/>
      <c r="CC153" s="132"/>
      <c r="CD153" s="132"/>
      <c r="CE153" s="132"/>
      <c r="CF153" s="132"/>
      <c r="CG153" s="132"/>
      <c r="CH153" s="132"/>
      <c r="CI153" s="132"/>
      <c r="CJ153" s="132"/>
      <c r="CK153" s="132"/>
      <c r="CL153" s="132"/>
      <c r="CM153" s="132"/>
      <c r="CN153" s="132"/>
      <c r="CO153" s="132"/>
      <c r="CP153" s="132"/>
      <c r="CQ153" s="132"/>
      <c r="CR153" s="132"/>
      <c r="CS153" s="132"/>
      <c r="CT153" s="132"/>
      <c r="CU153" s="132"/>
      <c r="CV153" s="132"/>
      <c r="CW153" s="132"/>
      <c r="CX153" s="132"/>
      <c r="CY153" s="132"/>
      <c r="CZ153" s="132"/>
      <c r="DA153" s="132"/>
      <c r="DB153" s="132"/>
      <c r="DC153" s="132"/>
      <c r="DD153" s="132"/>
      <c r="DE153" s="132"/>
      <c r="DF153" s="132"/>
      <c r="DG153" s="132"/>
      <c r="DH153" s="132"/>
      <c r="DI153" s="132"/>
      <c r="DJ153" s="132"/>
      <c r="DK153" s="132"/>
      <c r="DL153" s="132"/>
      <c r="DM153" s="132"/>
      <c r="DN153" s="132"/>
      <c r="DO153" s="132"/>
      <c r="DP153" s="132"/>
      <c r="DQ153" s="132"/>
      <c r="DR153" s="132"/>
      <c r="DS153" s="132"/>
      <c r="DT153" s="132"/>
      <c r="DU153" s="132"/>
      <c r="DV153" s="132"/>
      <c r="DW153" s="132"/>
      <c r="DX153" s="132"/>
      <c r="DY153" s="132"/>
      <c r="DZ153" s="132"/>
      <c r="EA153" s="132"/>
      <c r="EB153" s="132"/>
      <c r="EC153" s="132"/>
      <c r="ED153" s="132"/>
      <c r="EE153" s="132"/>
      <c r="EF153" s="132"/>
      <c r="EG153" s="132"/>
      <c r="EH153" s="132"/>
      <c r="EI153" s="132"/>
      <c r="EJ153" s="132"/>
      <c r="EK153" s="132"/>
      <c r="EL153" s="132"/>
      <c r="EM153" s="132"/>
      <c r="EN153" s="132"/>
      <c r="EO153" s="132"/>
      <c r="EP153" s="132"/>
      <c r="EQ153" s="132"/>
      <c r="ER153" s="132"/>
      <c r="ES153" s="132"/>
      <c r="ET153" s="132"/>
      <c r="EU153" s="132"/>
      <c r="EV153" s="132"/>
      <c r="EW153" s="132"/>
      <c r="EX153" s="132"/>
      <c r="EY153" s="132"/>
      <c r="EZ153" s="132"/>
      <c r="FA153" s="132"/>
      <c r="FB153" s="132"/>
      <c r="FC153" s="132"/>
      <c r="FD153" s="132"/>
      <c r="FE153" s="132"/>
      <c r="FF153" s="132"/>
      <c r="FG153" s="132"/>
      <c r="FH153" s="132"/>
      <c r="FI153" s="132"/>
      <c r="FJ153" s="132"/>
      <c r="FK153" s="132"/>
      <c r="FL153" s="132"/>
      <c r="FM153" s="132"/>
      <c r="FN153" s="132"/>
      <c r="FO153" s="132"/>
      <c r="FP153" s="132"/>
      <c r="FQ153" s="132"/>
      <c r="FR153" s="132"/>
      <c r="FS153" s="132"/>
      <c r="FT153" s="132"/>
      <c r="FU153" s="132"/>
      <c r="FV153" s="132"/>
      <c r="FW153" s="132"/>
      <c r="FX153" s="132"/>
      <c r="FY153" s="132"/>
      <c r="FZ153" s="132"/>
      <c r="GA153" s="132"/>
      <c r="GB153" s="132"/>
      <c r="GC153" s="132"/>
      <c r="GD153" s="132"/>
      <c r="GE153" s="132"/>
      <c r="GF153" s="132"/>
      <c r="GG153" s="132"/>
      <c r="GH153" s="132"/>
      <c r="GI153" s="132"/>
      <c r="GJ153" s="132"/>
      <c r="GK153" s="132"/>
      <c r="GL153" s="132"/>
      <c r="GM153" s="132"/>
      <c r="GN153" s="132"/>
      <c r="GO153" s="132"/>
      <c r="GP153" s="132"/>
      <c r="GQ153" s="132"/>
      <c r="GR153" s="132"/>
      <c r="GS153" s="132"/>
      <c r="GT153" s="132"/>
      <c r="GU153" s="132"/>
      <c r="GV153" s="132"/>
      <c r="GW153" s="132"/>
      <c r="GX153" s="132"/>
      <c r="GY153" s="132"/>
      <c r="GZ153" s="132"/>
      <c r="HA153" s="132"/>
      <c r="HB153" s="132"/>
      <c r="HC153" s="132"/>
      <c r="HD153" s="132"/>
      <c r="HE153" s="132"/>
      <c r="HF153" s="132"/>
      <c r="HG153" s="132"/>
      <c r="HH153" s="132"/>
      <c r="HI153" s="132"/>
      <c r="HJ153" s="132"/>
      <c r="HK153" s="132"/>
      <c r="HL153" s="132"/>
      <c r="HM153" s="132"/>
      <c r="HN153" s="132"/>
      <c r="HO153" s="132"/>
      <c r="HP153" s="132"/>
      <c r="HQ153" s="132"/>
      <c r="HR153" s="132"/>
      <c r="HS153" s="132"/>
      <c r="HT153" s="132"/>
      <c r="HU153" s="132"/>
      <c r="HV153" s="132"/>
      <c r="HW153" s="132"/>
      <c r="HX153" s="132"/>
      <c r="HY153" s="132"/>
      <c r="HZ153" s="132"/>
      <c r="IA153" s="132"/>
      <c r="IB153" s="132"/>
      <c r="IC153" s="132"/>
      <c r="ID153" s="132"/>
      <c r="IE153" s="132"/>
      <c r="IF153" s="132"/>
      <c r="IG153" s="132"/>
      <c r="IH153" s="132"/>
      <c r="II153" s="132"/>
      <c r="IJ153" s="132"/>
      <c r="IK153" s="132"/>
      <c r="IL153" s="132"/>
      <c r="IM153" s="132"/>
      <c r="IN153" s="132"/>
      <c r="IO153" s="132"/>
      <c r="IP153" s="132"/>
      <c r="IQ153" s="132"/>
    </row>
    <row r="154" spans="1:251" s="135" customFormat="1" x14ac:dyDescent="0.25">
      <c r="A154" s="138" t="s">
        <v>1113</v>
      </c>
      <c r="B154" s="138" t="s">
        <v>437</v>
      </c>
      <c r="C154" s="138" t="s">
        <v>24</v>
      </c>
      <c r="D154" s="138" t="s">
        <v>677</v>
      </c>
      <c r="E154" s="138" t="s">
        <v>693</v>
      </c>
      <c r="F154" s="137" t="s">
        <v>439</v>
      </c>
      <c r="G154" s="59" t="s">
        <v>440</v>
      </c>
      <c r="H154" s="138" t="s">
        <v>1114</v>
      </c>
      <c r="I154" s="138" t="s">
        <v>920</v>
      </c>
      <c r="J154" s="142">
        <v>42879</v>
      </c>
      <c r="K154" s="138" t="s">
        <v>1704</v>
      </c>
      <c r="L154" s="138" t="s">
        <v>596</v>
      </c>
      <c r="M154" s="138" t="s">
        <v>700</v>
      </c>
      <c r="N154" s="138" t="s">
        <v>1115</v>
      </c>
      <c r="O154" s="138" t="s">
        <v>454</v>
      </c>
      <c r="P154" s="138" t="s">
        <v>15</v>
      </c>
      <c r="Q154" s="138" t="s">
        <v>702</v>
      </c>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7"/>
      <c r="BF154" s="137"/>
      <c r="BG154" s="137"/>
      <c r="BH154" s="137"/>
      <c r="BI154" s="137"/>
      <c r="BJ154" s="137"/>
      <c r="BK154" s="137"/>
      <c r="BL154" s="137"/>
      <c r="BM154" s="137"/>
      <c r="BN154" s="137"/>
      <c r="BO154" s="137"/>
      <c r="BP154" s="137"/>
      <c r="BQ154" s="137"/>
      <c r="BR154" s="137"/>
      <c r="BS154" s="137"/>
      <c r="BT154" s="137"/>
      <c r="BU154" s="137"/>
      <c r="BV154" s="137"/>
      <c r="BW154" s="137"/>
      <c r="BX154" s="137"/>
      <c r="BY154" s="137"/>
      <c r="BZ154" s="137"/>
      <c r="CA154" s="137"/>
      <c r="CB154" s="137"/>
      <c r="CC154" s="137"/>
      <c r="CD154" s="137"/>
      <c r="CE154" s="137"/>
      <c r="CF154" s="137"/>
      <c r="CG154" s="137"/>
      <c r="CH154" s="137"/>
      <c r="CI154" s="137"/>
      <c r="CJ154" s="137"/>
      <c r="CK154" s="137"/>
      <c r="CL154" s="137"/>
      <c r="CM154" s="137"/>
      <c r="CN154" s="137"/>
      <c r="CO154" s="137"/>
      <c r="CP154" s="137"/>
      <c r="CQ154" s="137"/>
      <c r="CR154" s="137"/>
      <c r="CS154" s="137"/>
      <c r="CT154" s="137"/>
      <c r="CU154" s="137"/>
      <c r="CV154" s="137"/>
      <c r="CW154" s="137"/>
      <c r="CX154" s="137"/>
      <c r="CY154" s="137"/>
      <c r="CZ154" s="137"/>
      <c r="DA154" s="137"/>
      <c r="DB154" s="137"/>
      <c r="DC154" s="137"/>
      <c r="DD154" s="137"/>
      <c r="DE154" s="137"/>
      <c r="DF154" s="137"/>
      <c r="DG154" s="137"/>
      <c r="DH154" s="137"/>
      <c r="DI154" s="137"/>
      <c r="DJ154" s="137"/>
      <c r="DK154" s="137"/>
      <c r="DL154" s="137"/>
      <c r="DM154" s="137"/>
      <c r="DN154" s="137"/>
      <c r="DO154" s="137"/>
      <c r="DP154" s="137"/>
      <c r="DQ154" s="137"/>
      <c r="DR154" s="137"/>
      <c r="DS154" s="137"/>
      <c r="DT154" s="137"/>
      <c r="DU154" s="137"/>
      <c r="DV154" s="137"/>
      <c r="DW154" s="137"/>
      <c r="DX154" s="137"/>
      <c r="DY154" s="137"/>
      <c r="DZ154" s="137"/>
      <c r="EA154" s="137"/>
      <c r="EB154" s="137"/>
      <c r="EC154" s="137"/>
      <c r="ED154" s="137"/>
      <c r="EE154" s="137"/>
      <c r="EF154" s="137"/>
      <c r="EG154" s="137"/>
      <c r="EH154" s="137"/>
      <c r="EI154" s="137"/>
      <c r="EJ154" s="137"/>
      <c r="EK154" s="137"/>
      <c r="EL154" s="137"/>
      <c r="EM154" s="137"/>
      <c r="EN154" s="137"/>
      <c r="EO154" s="137"/>
      <c r="EP154" s="137"/>
      <c r="EQ154" s="137"/>
      <c r="ER154" s="137"/>
      <c r="ES154" s="137"/>
      <c r="ET154" s="137"/>
      <c r="EU154" s="137"/>
      <c r="EV154" s="137"/>
      <c r="EW154" s="137"/>
      <c r="EX154" s="137"/>
      <c r="EY154" s="137"/>
      <c r="EZ154" s="137"/>
      <c r="FA154" s="137"/>
      <c r="FB154" s="137"/>
      <c r="FC154" s="137"/>
      <c r="FD154" s="137"/>
      <c r="FE154" s="137"/>
      <c r="FF154" s="137"/>
      <c r="FG154" s="137"/>
      <c r="FH154" s="137"/>
      <c r="FI154" s="137"/>
      <c r="FJ154" s="137"/>
      <c r="FK154" s="137"/>
      <c r="FL154" s="137"/>
      <c r="FM154" s="137"/>
      <c r="FN154" s="137"/>
      <c r="FO154" s="137"/>
      <c r="FP154" s="137"/>
      <c r="FQ154" s="137"/>
      <c r="FR154" s="137"/>
      <c r="FS154" s="137"/>
      <c r="FT154" s="137"/>
      <c r="FU154" s="137"/>
      <c r="FV154" s="137"/>
      <c r="FW154" s="137"/>
      <c r="FX154" s="137"/>
      <c r="FY154" s="137"/>
      <c r="FZ154" s="137"/>
      <c r="GA154" s="137"/>
      <c r="GB154" s="137"/>
      <c r="GC154" s="137"/>
      <c r="GD154" s="137"/>
      <c r="GE154" s="137"/>
      <c r="GF154" s="137"/>
      <c r="GG154" s="137"/>
      <c r="GH154" s="137"/>
      <c r="GI154" s="137"/>
      <c r="GJ154" s="137"/>
      <c r="GK154" s="137"/>
      <c r="GL154" s="137"/>
      <c r="GM154" s="137"/>
      <c r="GN154" s="137"/>
      <c r="GO154" s="137"/>
      <c r="GP154" s="137"/>
      <c r="GQ154" s="137"/>
      <c r="GR154" s="137"/>
      <c r="GS154" s="137"/>
      <c r="GT154" s="137"/>
      <c r="GU154" s="137"/>
      <c r="GV154" s="137"/>
      <c r="GW154" s="137"/>
      <c r="GX154" s="137"/>
      <c r="GY154" s="137"/>
      <c r="GZ154" s="137"/>
      <c r="HA154" s="137"/>
      <c r="HB154" s="137"/>
      <c r="HC154" s="137"/>
      <c r="HD154" s="137"/>
      <c r="HE154" s="137"/>
      <c r="HF154" s="137"/>
      <c r="HG154" s="137"/>
      <c r="HH154" s="137"/>
      <c r="HI154" s="137"/>
      <c r="HJ154" s="137"/>
      <c r="HK154" s="137"/>
      <c r="HL154" s="137"/>
      <c r="HM154" s="137"/>
      <c r="HN154" s="137"/>
      <c r="HO154" s="137"/>
      <c r="HP154" s="137"/>
      <c r="HQ154" s="137"/>
      <c r="HR154" s="137"/>
      <c r="HS154" s="137"/>
      <c r="HT154" s="137"/>
      <c r="HU154" s="137"/>
      <c r="HV154" s="137"/>
      <c r="HW154" s="137"/>
      <c r="HX154" s="137"/>
      <c r="HY154" s="137"/>
      <c r="HZ154" s="137"/>
      <c r="IA154" s="137"/>
      <c r="IB154" s="137"/>
      <c r="IC154" s="137"/>
      <c r="ID154" s="137"/>
      <c r="IE154" s="137"/>
      <c r="IF154" s="137"/>
      <c r="IG154" s="137"/>
      <c r="IH154" s="137"/>
      <c r="II154" s="137"/>
      <c r="IJ154" s="137"/>
      <c r="IK154" s="137"/>
      <c r="IL154" s="137"/>
      <c r="IM154" s="137"/>
      <c r="IN154" s="137"/>
      <c r="IO154" s="137"/>
      <c r="IP154" s="137"/>
      <c r="IQ154" s="137"/>
    </row>
    <row r="155" spans="1:251" s="135" customFormat="1" x14ac:dyDescent="0.25">
      <c r="A155" s="131" t="s">
        <v>613</v>
      </c>
      <c r="B155" s="131" t="s">
        <v>437</v>
      </c>
      <c r="C155" s="131" t="s">
        <v>24</v>
      </c>
      <c r="D155" s="131" t="s">
        <v>614</v>
      </c>
      <c r="E155" s="131" t="s">
        <v>462</v>
      </c>
      <c r="F155" s="135" t="s">
        <v>1085</v>
      </c>
      <c r="G155" s="59" t="s">
        <v>1691</v>
      </c>
      <c r="H155" s="131" t="s">
        <v>615</v>
      </c>
      <c r="I155" s="131" t="s">
        <v>442</v>
      </c>
      <c r="J155" s="133">
        <v>42879</v>
      </c>
      <c r="K155" s="131" t="s">
        <v>1702</v>
      </c>
      <c r="L155" s="131" t="s">
        <v>596</v>
      </c>
      <c r="M155" s="131" t="s">
        <v>616</v>
      </c>
      <c r="N155" s="131" t="s">
        <v>617</v>
      </c>
      <c r="O155" s="131" t="s">
        <v>474</v>
      </c>
      <c r="P155" s="131" t="s">
        <v>14</v>
      </c>
      <c r="Q155" s="131" t="s">
        <v>618</v>
      </c>
      <c r="R155" s="132"/>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c r="AN155" s="132"/>
      <c r="AO155" s="132"/>
      <c r="AP155" s="132"/>
      <c r="AQ155" s="132"/>
      <c r="AR155" s="132"/>
      <c r="AS155" s="132"/>
      <c r="AT155" s="132"/>
      <c r="AU155" s="132"/>
      <c r="AV155" s="132"/>
      <c r="AW155" s="132"/>
      <c r="AX155" s="132"/>
      <c r="AY155" s="132"/>
      <c r="AZ155" s="132"/>
      <c r="BA155" s="132"/>
      <c r="BB155" s="132"/>
      <c r="BC155" s="132"/>
      <c r="BD155" s="132"/>
      <c r="BE155" s="132"/>
      <c r="BF155" s="132"/>
      <c r="BG155" s="132"/>
      <c r="BH155" s="132"/>
      <c r="BI155" s="132"/>
      <c r="BJ155" s="132"/>
      <c r="BK155" s="132"/>
      <c r="BL155" s="132"/>
      <c r="BM155" s="132"/>
      <c r="BN155" s="132"/>
      <c r="BO155" s="132"/>
      <c r="BP155" s="132"/>
      <c r="BQ155" s="132"/>
      <c r="BR155" s="132"/>
      <c r="BS155" s="132"/>
      <c r="BT155" s="132"/>
      <c r="BU155" s="132"/>
      <c r="BV155" s="132"/>
      <c r="BW155" s="132"/>
      <c r="BX155" s="132"/>
      <c r="BY155" s="132"/>
      <c r="BZ155" s="132"/>
      <c r="CA155" s="132"/>
      <c r="CB155" s="132"/>
      <c r="CC155" s="132"/>
      <c r="CD155" s="132"/>
      <c r="CE155" s="132"/>
      <c r="CF155" s="132"/>
      <c r="CG155" s="132"/>
      <c r="CH155" s="132"/>
      <c r="CI155" s="132"/>
      <c r="CJ155" s="132"/>
      <c r="CK155" s="132"/>
      <c r="CL155" s="132"/>
      <c r="CM155" s="132"/>
      <c r="CN155" s="132"/>
      <c r="CO155" s="132"/>
      <c r="CP155" s="132"/>
      <c r="CQ155" s="132"/>
      <c r="CR155" s="132"/>
      <c r="CS155" s="132"/>
      <c r="CT155" s="132"/>
      <c r="CU155" s="132"/>
      <c r="CV155" s="132"/>
      <c r="CW155" s="132"/>
      <c r="CX155" s="132"/>
      <c r="CY155" s="132"/>
      <c r="CZ155" s="132"/>
      <c r="DA155" s="132"/>
      <c r="DB155" s="132"/>
      <c r="DC155" s="132"/>
      <c r="DD155" s="132"/>
      <c r="DE155" s="132"/>
      <c r="DF155" s="132"/>
      <c r="DG155" s="132"/>
      <c r="DH155" s="132"/>
      <c r="DI155" s="132"/>
      <c r="DJ155" s="132"/>
      <c r="DK155" s="132"/>
      <c r="DL155" s="132"/>
      <c r="DM155" s="132"/>
      <c r="DN155" s="132"/>
      <c r="DO155" s="132"/>
      <c r="DP155" s="132"/>
      <c r="DQ155" s="132"/>
      <c r="DR155" s="132"/>
      <c r="DS155" s="132"/>
      <c r="DT155" s="132"/>
      <c r="DU155" s="132"/>
      <c r="DV155" s="132"/>
      <c r="DW155" s="132"/>
      <c r="DX155" s="132"/>
      <c r="DY155" s="132"/>
      <c r="DZ155" s="132"/>
      <c r="EA155" s="132"/>
      <c r="EB155" s="132"/>
      <c r="EC155" s="132"/>
      <c r="ED155" s="132"/>
      <c r="EE155" s="132"/>
      <c r="EF155" s="132"/>
      <c r="EG155" s="132"/>
      <c r="EH155" s="132"/>
      <c r="EI155" s="132"/>
      <c r="EJ155" s="132"/>
      <c r="EK155" s="132"/>
      <c r="EL155" s="132"/>
      <c r="EM155" s="132"/>
      <c r="EN155" s="132"/>
      <c r="EO155" s="132"/>
      <c r="EP155" s="132"/>
      <c r="EQ155" s="132"/>
      <c r="ER155" s="132"/>
      <c r="ES155" s="132"/>
      <c r="ET155" s="132"/>
      <c r="EU155" s="132"/>
      <c r="EV155" s="132"/>
      <c r="EW155" s="132"/>
      <c r="EX155" s="132"/>
      <c r="EY155" s="132"/>
      <c r="EZ155" s="132"/>
      <c r="FA155" s="132"/>
      <c r="FB155" s="132"/>
      <c r="FC155" s="132"/>
      <c r="FD155" s="132"/>
      <c r="FE155" s="132"/>
      <c r="FF155" s="132"/>
      <c r="FG155" s="132"/>
      <c r="FH155" s="132"/>
      <c r="FI155" s="132"/>
      <c r="FJ155" s="132"/>
      <c r="FK155" s="132"/>
      <c r="FL155" s="132"/>
      <c r="FM155" s="132"/>
      <c r="FN155" s="132"/>
      <c r="FO155" s="132"/>
      <c r="FP155" s="132"/>
      <c r="FQ155" s="132"/>
      <c r="FR155" s="132"/>
      <c r="FS155" s="132"/>
      <c r="FT155" s="132"/>
      <c r="FU155" s="132"/>
      <c r="FV155" s="132"/>
      <c r="FW155" s="132"/>
      <c r="FX155" s="132"/>
      <c r="FY155" s="132"/>
      <c r="FZ155" s="132"/>
      <c r="GA155" s="132"/>
      <c r="GB155" s="132"/>
      <c r="GC155" s="132"/>
      <c r="GD155" s="132"/>
      <c r="GE155" s="132"/>
      <c r="GF155" s="132"/>
      <c r="GG155" s="132"/>
      <c r="GH155" s="132"/>
      <c r="GI155" s="132"/>
      <c r="GJ155" s="132"/>
      <c r="GK155" s="132"/>
      <c r="GL155" s="132"/>
      <c r="GM155" s="132"/>
      <c r="GN155" s="132"/>
      <c r="GO155" s="132"/>
      <c r="GP155" s="132"/>
      <c r="GQ155" s="132"/>
      <c r="GR155" s="132"/>
      <c r="GS155" s="132"/>
      <c r="GT155" s="132"/>
      <c r="GU155" s="132"/>
      <c r="GV155" s="132"/>
      <c r="GW155" s="132"/>
      <c r="GX155" s="132"/>
      <c r="GY155" s="132"/>
      <c r="GZ155" s="132"/>
      <c r="HA155" s="132"/>
      <c r="HB155" s="132"/>
      <c r="HC155" s="132"/>
      <c r="HD155" s="132"/>
      <c r="HE155" s="132"/>
      <c r="HF155" s="132"/>
      <c r="HG155" s="132"/>
      <c r="HH155" s="132"/>
      <c r="HI155" s="132"/>
      <c r="HJ155" s="132"/>
      <c r="HK155" s="132"/>
      <c r="HL155" s="132"/>
      <c r="HM155" s="132"/>
      <c r="HN155" s="132"/>
      <c r="HO155" s="132"/>
      <c r="HP155" s="132"/>
      <c r="HQ155" s="132"/>
      <c r="HR155" s="132"/>
      <c r="HS155" s="132"/>
      <c r="HT155" s="132"/>
      <c r="HU155" s="132"/>
      <c r="HV155" s="132"/>
      <c r="HW155" s="132"/>
      <c r="HX155" s="132"/>
      <c r="HY155" s="132"/>
      <c r="HZ155" s="132"/>
      <c r="IA155" s="132"/>
      <c r="IB155" s="132"/>
      <c r="IC155" s="132"/>
      <c r="ID155" s="132"/>
      <c r="IE155" s="132"/>
      <c r="IF155" s="132"/>
      <c r="IG155" s="132"/>
      <c r="IH155" s="132"/>
      <c r="II155" s="132"/>
      <c r="IJ155" s="132"/>
      <c r="IK155" s="132"/>
      <c r="IL155" s="132"/>
      <c r="IM155" s="132"/>
      <c r="IN155" s="132"/>
      <c r="IO155" s="132"/>
      <c r="IP155" s="132"/>
      <c r="IQ155" s="132"/>
    </row>
    <row r="156" spans="1:251" s="135" customFormat="1" x14ac:dyDescent="0.25">
      <c r="A156" s="138" t="s">
        <v>1120</v>
      </c>
      <c r="B156" s="138" t="s">
        <v>437</v>
      </c>
      <c r="C156" s="138" t="s">
        <v>24</v>
      </c>
      <c r="D156" s="138" t="s">
        <v>1121</v>
      </c>
      <c r="E156" s="138" t="s">
        <v>1121</v>
      </c>
      <c r="F156" s="137" t="s">
        <v>439</v>
      </c>
      <c r="G156" s="141" t="s">
        <v>440</v>
      </c>
      <c r="H156" s="138" t="s">
        <v>1122</v>
      </c>
      <c r="I156" s="138" t="s">
        <v>920</v>
      </c>
      <c r="J156" s="142">
        <v>42879</v>
      </c>
      <c r="K156" s="138" t="s">
        <v>1704</v>
      </c>
      <c r="L156" s="138" t="s">
        <v>596</v>
      </c>
      <c r="M156" s="138" t="s">
        <v>652</v>
      </c>
      <c r="N156" s="138" t="s">
        <v>1123</v>
      </c>
      <c r="O156" s="138" t="s">
        <v>454</v>
      </c>
      <c r="P156" s="138" t="s">
        <v>15</v>
      </c>
      <c r="Q156" s="138" t="s">
        <v>654</v>
      </c>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c r="BC156" s="137"/>
      <c r="BD156" s="137"/>
      <c r="BE156" s="137"/>
      <c r="BF156" s="137"/>
      <c r="BG156" s="137"/>
      <c r="BH156" s="137"/>
      <c r="BI156" s="137"/>
      <c r="BJ156" s="137"/>
      <c r="BK156" s="137"/>
      <c r="BL156" s="137"/>
      <c r="BM156" s="137"/>
      <c r="BN156" s="137"/>
      <c r="BO156" s="137"/>
      <c r="BP156" s="137"/>
      <c r="BQ156" s="137"/>
      <c r="BR156" s="137"/>
      <c r="BS156" s="137"/>
      <c r="BT156" s="137"/>
      <c r="BU156" s="137"/>
      <c r="BV156" s="137"/>
      <c r="BW156" s="137"/>
      <c r="BX156" s="137"/>
      <c r="BY156" s="137"/>
      <c r="BZ156" s="137"/>
      <c r="CA156" s="137"/>
      <c r="CB156" s="137"/>
      <c r="CC156" s="137"/>
      <c r="CD156" s="137"/>
      <c r="CE156" s="137"/>
      <c r="CF156" s="137"/>
      <c r="CG156" s="137"/>
      <c r="CH156" s="137"/>
      <c r="CI156" s="137"/>
      <c r="CJ156" s="137"/>
      <c r="CK156" s="137"/>
      <c r="CL156" s="137"/>
      <c r="CM156" s="137"/>
      <c r="CN156" s="137"/>
      <c r="CO156" s="137"/>
      <c r="CP156" s="137"/>
      <c r="CQ156" s="137"/>
      <c r="CR156" s="137"/>
      <c r="CS156" s="137"/>
      <c r="CT156" s="137"/>
      <c r="CU156" s="137"/>
      <c r="CV156" s="137"/>
      <c r="CW156" s="137"/>
      <c r="CX156" s="137"/>
      <c r="CY156" s="137"/>
      <c r="CZ156" s="137"/>
      <c r="DA156" s="137"/>
      <c r="DB156" s="137"/>
      <c r="DC156" s="137"/>
      <c r="DD156" s="137"/>
      <c r="DE156" s="137"/>
      <c r="DF156" s="137"/>
      <c r="DG156" s="137"/>
      <c r="DH156" s="137"/>
      <c r="DI156" s="137"/>
      <c r="DJ156" s="137"/>
      <c r="DK156" s="137"/>
      <c r="DL156" s="137"/>
      <c r="DM156" s="137"/>
      <c r="DN156" s="137"/>
      <c r="DO156" s="137"/>
      <c r="DP156" s="137"/>
      <c r="DQ156" s="137"/>
      <c r="DR156" s="137"/>
      <c r="DS156" s="137"/>
      <c r="DT156" s="137"/>
      <c r="DU156" s="137"/>
      <c r="DV156" s="137"/>
      <c r="DW156" s="137"/>
      <c r="DX156" s="137"/>
      <c r="DY156" s="137"/>
      <c r="DZ156" s="137"/>
      <c r="EA156" s="137"/>
      <c r="EB156" s="137"/>
      <c r="EC156" s="137"/>
      <c r="ED156" s="137"/>
      <c r="EE156" s="137"/>
      <c r="EF156" s="137"/>
      <c r="EG156" s="137"/>
      <c r="EH156" s="137"/>
      <c r="EI156" s="137"/>
      <c r="EJ156" s="137"/>
      <c r="EK156" s="137"/>
      <c r="EL156" s="137"/>
      <c r="EM156" s="137"/>
      <c r="EN156" s="137"/>
      <c r="EO156" s="137"/>
      <c r="EP156" s="137"/>
      <c r="EQ156" s="137"/>
      <c r="ER156" s="137"/>
      <c r="ES156" s="137"/>
      <c r="ET156" s="137"/>
      <c r="EU156" s="137"/>
      <c r="EV156" s="137"/>
      <c r="EW156" s="137"/>
      <c r="EX156" s="137"/>
      <c r="EY156" s="137"/>
      <c r="EZ156" s="137"/>
      <c r="FA156" s="137"/>
      <c r="FB156" s="137"/>
      <c r="FC156" s="137"/>
      <c r="FD156" s="137"/>
      <c r="FE156" s="137"/>
      <c r="FF156" s="137"/>
      <c r="FG156" s="137"/>
      <c r="FH156" s="137"/>
      <c r="FI156" s="137"/>
      <c r="FJ156" s="137"/>
      <c r="FK156" s="137"/>
      <c r="FL156" s="137"/>
      <c r="FM156" s="137"/>
      <c r="FN156" s="137"/>
      <c r="FO156" s="137"/>
      <c r="FP156" s="137"/>
      <c r="FQ156" s="137"/>
      <c r="FR156" s="137"/>
      <c r="FS156" s="137"/>
      <c r="FT156" s="137"/>
      <c r="FU156" s="137"/>
      <c r="FV156" s="137"/>
      <c r="FW156" s="137"/>
      <c r="FX156" s="137"/>
      <c r="FY156" s="137"/>
      <c r="FZ156" s="137"/>
      <c r="GA156" s="137"/>
      <c r="GB156" s="137"/>
      <c r="GC156" s="137"/>
      <c r="GD156" s="137"/>
      <c r="GE156" s="137"/>
      <c r="GF156" s="137"/>
      <c r="GG156" s="137"/>
      <c r="GH156" s="137"/>
      <c r="GI156" s="137"/>
      <c r="GJ156" s="137"/>
      <c r="GK156" s="137"/>
      <c r="GL156" s="137"/>
      <c r="GM156" s="137"/>
      <c r="GN156" s="137"/>
      <c r="GO156" s="137"/>
      <c r="GP156" s="137"/>
      <c r="GQ156" s="137"/>
      <c r="GR156" s="137"/>
      <c r="GS156" s="137"/>
      <c r="GT156" s="137"/>
      <c r="GU156" s="137"/>
      <c r="GV156" s="137"/>
      <c r="GW156" s="137"/>
      <c r="GX156" s="137"/>
      <c r="GY156" s="137"/>
      <c r="GZ156" s="137"/>
      <c r="HA156" s="137"/>
      <c r="HB156" s="137"/>
      <c r="HC156" s="137"/>
      <c r="HD156" s="137"/>
      <c r="HE156" s="137"/>
      <c r="HF156" s="137"/>
      <c r="HG156" s="137"/>
      <c r="HH156" s="137"/>
      <c r="HI156" s="137"/>
      <c r="HJ156" s="137"/>
      <c r="HK156" s="137"/>
      <c r="HL156" s="137"/>
      <c r="HM156" s="137"/>
      <c r="HN156" s="137"/>
      <c r="HO156" s="137"/>
      <c r="HP156" s="137"/>
      <c r="HQ156" s="137"/>
      <c r="HR156" s="137"/>
      <c r="HS156" s="137"/>
      <c r="HT156" s="137"/>
      <c r="HU156" s="137"/>
      <c r="HV156" s="137"/>
      <c r="HW156" s="137"/>
      <c r="HX156" s="137"/>
      <c r="HY156" s="137"/>
      <c r="HZ156" s="137"/>
      <c r="IA156" s="137"/>
      <c r="IB156" s="137"/>
      <c r="IC156" s="137"/>
      <c r="ID156" s="137"/>
      <c r="IE156" s="137"/>
      <c r="IF156" s="137"/>
      <c r="IG156" s="137"/>
      <c r="IH156" s="137"/>
      <c r="II156" s="137"/>
      <c r="IJ156" s="137"/>
      <c r="IK156" s="137"/>
      <c r="IL156" s="137"/>
      <c r="IM156" s="137"/>
      <c r="IN156" s="137"/>
      <c r="IO156" s="137"/>
      <c r="IP156" s="137"/>
      <c r="IQ156" s="137"/>
    </row>
    <row r="157" spans="1:251" s="135" customFormat="1" x14ac:dyDescent="0.25">
      <c r="A157" s="138" t="s">
        <v>890</v>
      </c>
      <c r="B157" s="131" t="s">
        <v>437</v>
      </c>
      <c r="C157" s="131" t="s">
        <v>25</v>
      </c>
      <c r="D157" s="131" t="s">
        <v>891</v>
      </c>
      <c r="E157" s="131" t="s">
        <v>891</v>
      </c>
      <c r="F157" s="135" t="s">
        <v>1085</v>
      </c>
      <c r="G157" s="59" t="s">
        <v>1691</v>
      </c>
      <c r="H157" s="131" t="s">
        <v>892</v>
      </c>
      <c r="I157" s="131" t="s">
        <v>484</v>
      </c>
      <c r="J157" s="133">
        <v>42879</v>
      </c>
      <c r="K157" s="131" t="s">
        <v>1703</v>
      </c>
      <c r="L157" s="131" t="s">
        <v>596</v>
      </c>
      <c r="M157" s="131" t="s">
        <v>646</v>
      </c>
      <c r="N157" s="132" t="s">
        <v>893</v>
      </c>
      <c r="O157" s="131" t="s">
        <v>454</v>
      </c>
      <c r="P157" s="138" t="s">
        <v>16</v>
      </c>
      <c r="Q157" s="138" t="s">
        <v>894</v>
      </c>
      <c r="R157" s="132"/>
      <c r="S157" s="132"/>
      <c r="T157" s="132"/>
      <c r="U157" s="132"/>
      <c r="V157" s="132"/>
      <c r="W157" s="132"/>
      <c r="X157" s="132"/>
      <c r="Y157" s="132"/>
      <c r="Z157" s="132"/>
      <c r="AA157" s="132"/>
      <c r="AB157" s="132"/>
      <c r="AC157" s="132"/>
      <c r="AD157" s="132"/>
      <c r="AE157" s="132"/>
      <c r="AF157" s="132"/>
      <c r="AG157" s="132"/>
      <c r="AH157" s="132"/>
      <c r="AI157" s="132"/>
      <c r="AJ157" s="132"/>
      <c r="AK157" s="132"/>
      <c r="AL157" s="132"/>
      <c r="AM157" s="132"/>
      <c r="AN157" s="132"/>
      <c r="AO157" s="132"/>
      <c r="AP157" s="132"/>
      <c r="AQ157" s="132"/>
      <c r="AR157" s="132"/>
      <c r="AS157" s="132"/>
      <c r="AT157" s="132"/>
      <c r="AU157" s="132"/>
      <c r="AV157" s="132"/>
      <c r="AW157" s="132"/>
      <c r="AX157" s="132"/>
      <c r="AY157" s="132"/>
      <c r="AZ157" s="132"/>
      <c r="BA157" s="132"/>
      <c r="BB157" s="132"/>
      <c r="BC157" s="132"/>
      <c r="BD157" s="132"/>
      <c r="BE157" s="132"/>
      <c r="BF157" s="132"/>
      <c r="BG157" s="132"/>
      <c r="BH157" s="132"/>
      <c r="BI157" s="132"/>
      <c r="BJ157" s="132"/>
      <c r="BK157" s="132"/>
      <c r="BL157" s="132"/>
      <c r="BM157" s="132"/>
      <c r="BN157" s="132"/>
      <c r="BO157" s="132"/>
      <c r="BP157" s="132"/>
      <c r="BQ157" s="132"/>
      <c r="BR157" s="132"/>
      <c r="BS157" s="132"/>
      <c r="BT157" s="132"/>
      <c r="BU157" s="132"/>
      <c r="BV157" s="132"/>
      <c r="BW157" s="132"/>
      <c r="BX157" s="132"/>
      <c r="BY157" s="132"/>
      <c r="BZ157" s="132"/>
      <c r="CA157" s="132"/>
      <c r="CB157" s="132"/>
      <c r="CC157" s="132"/>
      <c r="CD157" s="132"/>
      <c r="CE157" s="132"/>
      <c r="CF157" s="132"/>
      <c r="CG157" s="132"/>
      <c r="CH157" s="132"/>
      <c r="CI157" s="132"/>
      <c r="CJ157" s="132"/>
      <c r="CK157" s="132"/>
      <c r="CL157" s="132"/>
      <c r="CM157" s="132"/>
      <c r="CN157" s="132"/>
      <c r="CO157" s="132"/>
      <c r="CP157" s="132"/>
      <c r="CQ157" s="132"/>
      <c r="CR157" s="132"/>
      <c r="CS157" s="132"/>
      <c r="CT157" s="132"/>
      <c r="CU157" s="132"/>
      <c r="CV157" s="132"/>
      <c r="CW157" s="132"/>
      <c r="CX157" s="132"/>
      <c r="CY157" s="132"/>
      <c r="CZ157" s="132"/>
      <c r="DA157" s="132"/>
      <c r="DB157" s="132"/>
      <c r="DC157" s="132"/>
      <c r="DD157" s="132"/>
      <c r="DE157" s="132"/>
      <c r="DF157" s="132"/>
      <c r="DG157" s="132"/>
      <c r="DH157" s="132"/>
      <c r="DI157" s="132"/>
      <c r="DJ157" s="132"/>
      <c r="DK157" s="132"/>
      <c r="DL157" s="132"/>
      <c r="DM157" s="132"/>
      <c r="DN157" s="132"/>
      <c r="DO157" s="132"/>
      <c r="DP157" s="132"/>
      <c r="DQ157" s="132"/>
      <c r="DR157" s="132"/>
      <c r="DS157" s="132"/>
      <c r="DT157" s="132"/>
      <c r="DU157" s="132"/>
      <c r="DV157" s="132"/>
      <c r="DW157" s="132"/>
      <c r="DX157" s="132"/>
      <c r="DY157" s="132"/>
      <c r="DZ157" s="132"/>
      <c r="EA157" s="132"/>
      <c r="EB157" s="132"/>
      <c r="EC157" s="132"/>
      <c r="ED157" s="132"/>
      <c r="EE157" s="132"/>
      <c r="EF157" s="132"/>
      <c r="EG157" s="132"/>
      <c r="EH157" s="132"/>
      <c r="EI157" s="132"/>
      <c r="EJ157" s="132"/>
      <c r="EK157" s="132"/>
      <c r="EL157" s="132"/>
      <c r="EM157" s="132"/>
      <c r="EN157" s="132"/>
      <c r="EO157" s="132"/>
      <c r="EP157" s="132"/>
      <c r="EQ157" s="132"/>
      <c r="ER157" s="132"/>
      <c r="ES157" s="132"/>
      <c r="ET157" s="132"/>
      <c r="EU157" s="132"/>
      <c r="EV157" s="132"/>
      <c r="EW157" s="132"/>
      <c r="EX157" s="132"/>
      <c r="EY157" s="132"/>
      <c r="EZ157" s="132"/>
      <c r="FA157" s="132"/>
      <c r="FB157" s="132"/>
      <c r="FC157" s="132"/>
      <c r="FD157" s="132"/>
      <c r="FE157" s="132"/>
      <c r="FF157" s="132"/>
      <c r="FG157" s="132"/>
      <c r="FH157" s="132"/>
      <c r="FI157" s="132"/>
      <c r="FJ157" s="132"/>
      <c r="FK157" s="132"/>
      <c r="FL157" s="132"/>
      <c r="FM157" s="132"/>
      <c r="FN157" s="132"/>
      <c r="FO157" s="132"/>
      <c r="FP157" s="132"/>
      <c r="FQ157" s="132"/>
      <c r="FR157" s="132"/>
      <c r="FS157" s="132"/>
      <c r="FT157" s="132"/>
      <c r="FU157" s="132"/>
      <c r="FV157" s="132"/>
      <c r="FW157" s="132"/>
      <c r="FX157" s="132"/>
      <c r="FY157" s="132"/>
      <c r="FZ157" s="132"/>
      <c r="GA157" s="132"/>
      <c r="GB157" s="132"/>
      <c r="GC157" s="132"/>
      <c r="GD157" s="132"/>
      <c r="GE157" s="132"/>
      <c r="GF157" s="132"/>
      <c r="GG157" s="132"/>
      <c r="GH157" s="132"/>
      <c r="GI157" s="132"/>
      <c r="GJ157" s="132"/>
      <c r="GK157" s="132"/>
      <c r="GL157" s="132"/>
      <c r="GM157" s="132"/>
      <c r="GN157" s="132"/>
      <c r="GO157" s="132"/>
      <c r="GP157" s="132"/>
      <c r="GQ157" s="132"/>
      <c r="GR157" s="132"/>
      <c r="GS157" s="132"/>
      <c r="GT157" s="132"/>
      <c r="GU157" s="132"/>
      <c r="GV157" s="132"/>
      <c r="GW157" s="132"/>
      <c r="GX157" s="132"/>
      <c r="GY157" s="132"/>
      <c r="GZ157" s="132"/>
      <c r="HA157" s="132"/>
      <c r="HB157" s="132"/>
      <c r="HC157" s="132"/>
      <c r="HD157" s="132"/>
      <c r="HE157" s="132"/>
      <c r="HF157" s="132"/>
      <c r="HG157" s="132"/>
      <c r="HH157" s="132"/>
      <c r="HI157" s="132"/>
      <c r="HJ157" s="132"/>
      <c r="HK157" s="132"/>
      <c r="HL157" s="132"/>
      <c r="HM157" s="132"/>
      <c r="HN157" s="132"/>
      <c r="HO157" s="132"/>
      <c r="HP157" s="132"/>
      <c r="HQ157" s="132"/>
      <c r="HR157" s="132"/>
      <c r="HS157" s="132"/>
      <c r="HT157" s="132"/>
      <c r="HU157" s="132"/>
      <c r="HV157" s="132"/>
      <c r="HW157" s="132"/>
      <c r="HX157" s="132"/>
      <c r="HY157" s="132"/>
      <c r="HZ157" s="132"/>
      <c r="IA157" s="132"/>
      <c r="IB157" s="132"/>
      <c r="IC157" s="132"/>
      <c r="ID157" s="132"/>
      <c r="IE157" s="132"/>
      <c r="IF157" s="132"/>
      <c r="IG157" s="132"/>
      <c r="IH157" s="132"/>
      <c r="II157" s="132"/>
      <c r="IJ157" s="132"/>
      <c r="IK157" s="132"/>
      <c r="IL157" s="132"/>
      <c r="IM157" s="132"/>
      <c r="IN157" s="132"/>
      <c r="IO157" s="132"/>
      <c r="IP157" s="132"/>
      <c r="IQ157" s="132"/>
    </row>
    <row r="158" spans="1:251" s="132" customFormat="1" x14ac:dyDescent="0.25">
      <c r="A158" s="131" t="s">
        <v>637</v>
      </c>
      <c r="B158" s="131" t="s">
        <v>437</v>
      </c>
      <c r="C158" s="131" t="s">
        <v>24</v>
      </c>
      <c r="D158" s="131" t="s">
        <v>583</v>
      </c>
      <c r="E158" s="131" t="s">
        <v>638</v>
      </c>
      <c r="F158" s="135" t="s">
        <v>1085</v>
      </c>
      <c r="G158" s="59" t="s">
        <v>1691</v>
      </c>
      <c r="H158" s="131" t="s">
        <v>639</v>
      </c>
      <c r="I158" s="131" t="s">
        <v>442</v>
      </c>
      <c r="J158" s="133">
        <v>42879</v>
      </c>
      <c r="K158" s="131" t="s">
        <v>1702</v>
      </c>
      <c r="L158" s="131" t="s">
        <v>596</v>
      </c>
      <c r="M158" s="131" t="s">
        <v>604</v>
      </c>
      <c r="N158" s="131" t="s">
        <v>640</v>
      </c>
      <c r="O158" s="131" t="s">
        <v>447</v>
      </c>
      <c r="P158" s="131" t="s">
        <v>197</v>
      </c>
      <c r="Q158" s="131" t="s">
        <v>641</v>
      </c>
    </row>
    <row r="159" spans="1:251" s="132" customFormat="1" x14ac:dyDescent="0.25">
      <c r="A159" s="138" t="s">
        <v>895</v>
      </c>
      <c r="B159" s="131" t="s">
        <v>476</v>
      </c>
      <c r="C159" s="131" t="s">
        <v>24</v>
      </c>
      <c r="D159" s="131" t="s">
        <v>896</v>
      </c>
      <c r="E159" s="131" t="s">
        <v>896</v>
      </c>
      <c r="F159" s="135" t="s">
        <v>932</v>
      </c>
      <c r="G159" s="59" t="s">
        <v>1691</v>
      </c>
      <c r="H159" s="138" t="s">
        <v>897</v>
      </c>
      <c r="I159" s="131" t="s">
        <v>484</v>
      </c>
      <c r="J159" s="133">
        <v>42879</v>
      </c>
      <c r="K159" s="131" t="s">
        <v>1703</v>
      </c>
      <c r="L159" s="131" t="s">
        <v>596</v>
      </c>
      <c r="M159" s="131" t="s">
        <v>634</v>
      </c>
      <c r="N159" s="138" t="s">
        <v>898</v>
      </c>
      <c r="O159" s="131" t="s">
        <v>447</v>
      </c>
      <c r="P159" s="131" t="s">
        <v>197</v>
      </c>
      <c r="Q159" s="138" t="s">
        <v>899</v>
      </c>
    </row>
    <row r="160" spans="1:251" s="132" customFormat="1" x14ac:dyDescent="0.25">
      <c r="A160" s="138" t="s">
        <v>1132</v>
      </c>
      <c r="B160" s="138" t="s">
        <v>437</v>
      </c>
      <c r="C160" s="138" t="s">
        <v>24</v>
      </c>
      <c r="D160" s="138" t="s">
        <v>764</v>
      </c>
      <c r="E160" s="138" t="s">
        <v>1133</v>
      </c>
      <c r="F160" s="137" t="s">
        <v>439</v>
      </c>
      <c r="G160" s="141" t="s">
        <v>1691</v>
      </c>
      <c r="H160" s="145" t="s">
        <v>1134</v>
      </c>
      <c r="I160" s="138" t="s">
        <v>920</v>
      </c>
      <c r="J160" s="142">
        <v>42879</v>
      </c>
      <c r="K160" s="138" t="s">
        <v>1704</v>
      </c>
      <c r="L160" s="138" t="s">
        <v>596</v>
      </c>
      <c r="M160" s="138" t="s">
        <v>646</v>
      </c>
      <c r="N160" s="138" t="s">
        <v>1135</v>
      </c>
      <c r="O160" s="138" t="s">
        <v>454</v>
      </c>
      <c r="P160" s="138" t="s">
        <v>15</v>
      </c>
      <c r="Q160" s="138" t="s">
        <v>894</v>
      </c>
      <c r="R160" s="137"/>
      <c r="S160" s="137"/>
      <c r="T160" s="137"/>
      <c r="U160" s="137"/>
      <c r="V160" s="137"/>
      <c r="W160" s="137"/>
      <c r="X160" s="137"/>
      <c r="Y160" s="137"/>
      <c r="Z160" s="137"/>
      <c r="AA160" s="137"/>
      <c r="AB160" s="137"/>
      <c r="AC160" s="137"/>
      <c r="AD160" s="137"/>
      <c r="AE160" s="137"/>
      <c r="AF160" s="137"/>
      <c r="AG160" s="137"/>
      <c r="AH160" s="137"/>
      <c r="AI160" s="137"/>
      <c r="AJ160" s="137"/>
      <c r="AK160" s="137"/>
      <c r="AL160" s="137"/>
      <c r="AM160" s="137"/>
      <c r="AN160" s="137"/>
      <c r="AO160" s="137"/>
      <c r="AP160" s="137"/>
      <c r="AQ160" s="137"/>
      <c r="AR160" s="137"/>
      <c r="AS160" s="137"/>
      <c r="AT160" s="137"/>
      <c r="AU160" s="137"/>
      <c r="AV160" s="137"/>
      <c r="AW160" s="137"/>
      <c r="AX160" s="137"/>
      <c r="AY160" s="137"/>
      <c r="AZ160" s="137"/>
      <c r="BA160" s="137"/>
      <c r="BB160" s="137"/>
      <c r="BC160" s="137"/>
      <c r="BD160" s="137"/>
      <c r="BE160" s="137"/>
      <c r="BF160" s="137"/>
      <c r="BG160" s="137"/>
      <c r="BH160" s="137"/>
      <c r="BI160" s="137"/>
      <c r="BJ160" s="137"/>
      <c r="BK160" s="137"/>
      <c r="BL160" s="137"/>
      <c r="BM160" s="137"/>
      <c r="BN160" s="137"/>
      <c r="BO160" s="137"/>
      <c r="BP160" s="137"/>
      <c r="BQ160" s="137"/>
      <c r="BR160" s="137"/>
      <c r="BS160" s="137"/>
      <c r="BT160" s="137"/>
      <c r="BU160" s="137"/>
      <c r="BV160" s="137"/>
      <c r="BW160" s="137"/>
      <c r="BX160" s="137"/>
      <c r="BY160" s="137"/>
      <c r="BZ160" s="137"/>
      <c r="CA160" s="137"/>
      <c r="CB160" s="137"/>
      <c r="CC160" s="137"/>
      <c r="CD160" s="137"/>
      <c r="CE160" s="137"/>
      <c r="CF160" s="137"/>
      <c r="CG160" s="137"/>
      <c r="CH160" s="137"/>
      <c r="CI160" s="137"/>
      <c r="CJ160" s="137"/>
      <c r="CK160" s="137"/>
      <c r="CL160" s="137"/>
      <c r="CM160" s="137"/>
      <c r="CN160" s="137"/>
      <c r="CO160" s="137"/>
      <c r="CP160" s="137"/>
      <c r="CQ160" s="137"/>
      <c r="CR160" s="137"/>
      <c r="CS160" s="137"/>
      <c r="CT160" s="137"/>
      <c r="CU160" s="137"/>
      <c r="CV160" s="137"/>
      <c r="CW160" s="137"/>
      <c r="CX160" s="137"/>
      <c r="CY160" s="137"/>
      <c r="CZ160" s="137"/>
      <c r="DA160" s="137"/>
      <c r="DB160" s="137"/>
      <c r="DC160" s="137"/>
      <c r="DD160" s="137"/>
      <c r="DE160" s="137"/>
      <c r="DF160" s="137"/>
      <c r="DG160" s="137"/>
      <c r="DH160" s="137"/>
      <c r="DI160" s="137"/>
      <c r="DJ160" s="137"/>
      <c r="DK160" s="137"/>
      <c r="DL160" s="137"/>
      <c r="DM160" s="137"/>
      <c r="DN160" s="137"/>
      <c r="DO160" s="137"/>
      <c r="DP160" s="137"/>
      <c r="DQ160" s="137"/>
      <c r="DR160" s="137"/>
      <c r="DS160" s="137"/>
      <c r="DT160" s="137"/>
      <c r="DU160" s="137"/>
      <c r="DV160" s="137"/>
      <c r="DW160" s="137"/>
      <c r="DX160" s="137"/>
      <c r="DY160" s="137"/>
      <c r="DZ160" s="137"/>
      <c r="EA160" s="137"/>
      <c r="EB160" s="137"/>
      <c r="EC160" s="137"/>
      <c r="ED160" s="137"/>
      <c r="EE160" s="137"/>
      <c r="EF160" s="137"/>
      <c r="EG160" s="137"/>
      <c r="EH160" s="137"/>
      <c r="EI160" s="137"/>
      <c r="EJ160" s="137"/>
      <c r="EK160" s="137"/>
      <c r="EL160" s="137"/>
      <c r="EM160" s="137"/>
      <c r="EN160" s="137"/>
      <c r="EO160" s="137"/>
      <c r="EP160" s="137"/>
      <c r="EQ160" s="137"/>
      <c r="ER160" s="137"/>
      <c r="ES160" s="137"/>
      <c r="ET160" s="137"/>
      <c r="EU160" s="137"/>
      <c r="EV160" s="137"/>
      <c r="EW160" s="137"/>
      <c r="EX160" s="137"/>
      <c r="EY160" s="137"/>
      <c r="EZ160" s="137"/>
      <c r="FA160" s="137"/>
      <c r="FB160" s="137"/>
      <c r="FC160" s="137"/>
      <c r="FD160" s="137"/>
      <c r="FE160" s="137"/>
      <c r="FF160" s="137"/>
      <c r="FG160" s="137"/>
      <c r="FH160" s="137"/>
      <c r="FI160" s="137"/>
      <c r="FJ160" s="137"/>
      <c r="FK160" s="137"/>
      <c r="FL160" s="137"/>
      <c r="FM160" s="137"/>
      <c r="FN160" s="137"/>
      <c r="FO160" s="137"/>
      <c r="FP160" s="137"/>
      <c r="FQ160" s="137"/>
      <c r="FR160" s="137"/>
      <c r="FS160" s="137"/>
      <c r="FT160" s="137"/>
      <c r="FU160" s="137"/>
      <c r="FV160" s="137"/>
      <c r="FW160" s="137"/>
      <c r="FX160" s="137"/>
      <c r="FY160" s="137"/>
      <c r="FZ160" s="137"/>
      <c r="GA160" s="137"/>
      <c r="GB160" s="137"/>
      <c r="GC160" s="137"/>
      <c r="GD160" s="137"/>
      <c r="GE160" s="137"/>
      <c r="GF160" s="137"/>
      <c r="GG160" s="137"/>
      <c r="GH160" s="137"/>
      <c r="GI160" s="137"/>
      <c r="GJ160" s="137"/>
      <c r="GK160" s="137"/>
      <c r="GL160" s="137"/>
      <c r="GM160" s="137"/>
      <c r="GN160" s="137"/>
      <c r="GO160" s="137"/>
      <c r="GP160" s="137"/>
      <c r="GQ160" s="137"/>
      <c r="GR160" s="137"/>
      <c r="GS160" s="137"/>
      <c r="GT160" s="137"/>
      <c r="GU160" s="137"/>
      <c r="GV160" s="137"/>
      <c r="GW160" s="137"/>
      <c r="GX160" s="137"/>
      <c r="GY160" s="137"/>
      <c r="GZ160" s="137"/>
      <c r="HA160" s="137"/>
      <c r="HB160" s="137"/>
      <c r="HC160" s="137"/>
      <c r="HD160" s="137"/>
      <c r="HE160" s="137"/>
      <c r="HF160" s="137"/>
      <c r="HG160" s="137"/>
      <c r="HH160" s="137"/>
      <c r="HI160" s="137"/>
      <c r="HJ160" s="137"/>
      <c r="HK160" s="137"/>
      <c r="HL160" s="137"/>
      <c r="HM160" s="137"/>
      <c r="HN160" s="137"/>
      <c r="HO160" s="137"/>
      <c r="HP160" s="137"/>
      <c r="HQ160" s="137"/>
      <c r="HR160" s="137"/>
      <c r="HS160" s="137"/>
      <c r="HT160" s="137"/>
      <c r="HU160" s="137"/>
      <c r="HV160" s="137"/>
      <c r="HW160" s="137"/>
      <c r="HX160" s="137"/>
      <c r="HY160" s="137"/>
      <c r="HZ160" s="137"/>
      <c r="IA160" s="137"/>
      <c r="IB160" s="137"/>
      <c r="IC160" s="137"/>
      <c r="ID160" s="137"/>
      <c r="IE160" s="137"/>
      <c r="IF160" s="137"/>
      <c r="IG160" s="137"/>
      <c r="IH160" s="137"/>
      <c r="II160" s="137"/>
      <c r="IJ160" s="137"/>
      <c r="IK160" s="137"/>
      <c r="IL160" s="137"/>
      <c r="IM160" s="137"/>
      <c r="IN160" s="137"/>
      <c r="IO160" s="137"/>
      <c r="IP160" s="137"/>
      <c r="IQ160" s="137"/>
    </row>
    <row r="161" spans="1:251" s="132" customFormat="1" x14ac:dyDescent="0.25">
      <c r="A161" s="131" t="s">
        <v>900</v>
      </c>
      <c r="B161" s="131" t="s">
        <v>437</v>
      </c>
      <c r="C161" s="131" t="s">
        <v>24</v>
      </c>
      <c r="D161" s="131" t="s">
        <v>461</v>
      </c>
      <c r="E161" s="131" t="s">
        <v>461</v>
      </c>
      <c r="F161" s="135" t="s">
        <v>439</v>
      </c>
      <c r="G161" s="59" t="s">
        <v>440</v>
      </c>
      <c r="H161" s="131" t="s">
        <v>901</v>
      </c>
      <c r="I161" s="131" t="s">
        <v>484</v>
      </c>
      <c r="J161" s="133">
        <v>42879</v>
      </c>
      <c r="K161" s="131" t="s">
        <v>1703</v>
      </c>
      <c r="L161" s="131" t="s">
        <v>596</v>
      </c>
      <c r="M161" s="131" t="s">
        <v>646</v>
      </c>
      <c r="N161" s="144" t="s">
        <v>902</v>
      </c>
      <c r="O161" s="131" t="s">
        <v>447</v>
      </c>
      <c r="P161" s="131" t="s">
        <v>197</v>
      </c>
      <c r="Q161" s="131" t="s">
        <v>648</v>
      </c>
    </row>
    <row r="162" spans="1:251" x14ac:dyDescent="0.25">
      <c r="A162" s="138" t="s">
        <v>1144</v>
      </c>
      <c r="B162" s="138" t="s">
        <v>476</v>
      </c>
      <c r="C162" s="138" t="s">
        <v>24</v>
      </c>
      <c r="D162" s="138" t="s">
        <v>1145</v>
      </c>
      <c r="E162" s="138" t="s">
        <v>1145</v>
      </c>
      <c r="F162" s="137" t="s">
        <v>439</v>
      </c>
      <c r="G162" s="59" t="s">
        <v>440</v>
      </c>
      <c r="H162" s="138" t="s">
        <v>1146</v>
      </c>
      <c r="I162" s="138" t="s">
        <v>920</v>
      </c>
      <c r="J162" s="142">
        <v>42879</v>
      </c>
      <c r="K162" s="138" t="s">
        <v>1704</v>
      </c>
      <c r="L162" s="138" t="s">
        <v>596</v>
      </c>
      <c r="M162" s="138" t="s">
        <v>616</v>
      </c>
      <c r="N162" s="138" t="s">
        <v>1147</v>
      </c>
      <c r="O162" s="138" t="s">
        <v>454</v>
      </c>
      <c r="P162" s="138" t="s">
        <v>16</v>
      </c>
      <c r="Q162" s="138" t="s">
        <v>1148</v>
      </c>
    </row>
    <row r="163" spans="1:251" x14ac:dyDescent="0.25">
      <c r="A163" s="131" t="s">
        <v>663</v>
      </c>
      <c r="B163" s="131" t="s">
        <v>476</v>
      </c>
      <c r="C163" s="131" t="s">
        <v>24</v>
      </c>
      <c r="D163" s="131" t="s">
        <v>626</v>
      </c>
      <c r="E163" s="131" t="s">
        <v>664</v>
      </c>
      <c r="F163" s="135" t="s">
        <v>1085</v>
      </c>
      <c r="G163" s="59" t="s">
        <v>1691</v>
      </c>
      <c r="H163" s="131" t="s">
        <v>665</v>
      </c>
      <c r="I163" s="131" t="s">
        <v>442</v>
      </c>
      <c r="J163" s="133">
        <v>42879</v>
      </c>
      <c r="K163" s="131" t="s">
        <v>1702</v>
      </c>
      <c r="L163" s="131" t="s">
        <v>596</v>
      </c>
      <c r="M163" s="131" t="s">
        <v>616</v>
      </c>
      <c r="N163" s="131" t="s">
        <v>666</v>
      </c>
      <c r="O163" s="131" t="s">
        <v>447</v>
      </c>
      <c r="P163" s="131" t="s">
        <v>197</v>
      </c>
      <c r="Q163" s="131" t="s">
        <v>667</v>
      </c>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5"/>
      <c r="BG163" s="135"/>
      <c r="BH163" s="135"/>
      <c r="BI163" s="135"/>
      <c r="BJ163" s="135"/>
      <c r="BK163" s="135"/>
      <c r="BL163" s="135"/>
      <c r="BM163" s="135"/>
      <c r="BN163" s="135"/>
      <c r="BO163" s="135"/>
      <c r="BP163" s="135"/>
      <c r="BQ163" s="135"/>
      <c r="BR163" s="135"/>
      <c r="BS163" s="135"/>
      <c r="BT163" s="135"/>
      <c r="BU163" s="135"/>
      <c r="BV163" s="135"/>
      <c r="BW163" s="135"/>
      <c r="BX163" s="135"/>
      <c r="BY163" s="135"/>
      <c r="BZ163" s="135"/>
      <c r="CA163" s="135"/>
      <c r="CB163" s="135"/>
      <c r="CC163" s="135"/>
      <c r="CD163" s="135"/>
      <c r="CE163" s="135"/>
      <c r="CF163" s="135"/>
      <c r="CG163" s="135"/>
      <c r="CH163" s="135"/>
      <c r="CI163" s="135"/>
      <c r="CJ163" s="135"/>
      <c r="CK163" s="135"/>
      <c r="CL163" s="135"/>
      <c r="CM163" s="135"/>
      <c r="CN163" s="135"/>
      <c r="CO163" s="135"/>
      <c r="CP163" s="135"/>
      <c r="CQ163" s="135"/>
      <c r="CR163" s="135"/>
      <c r="CS163" s="135"/>
      <c r="CT163" s="135"/>
      <c r="CU163" s="135"/>
      <c r="CV163" s="135"/>
      <c r="CW163" s="135"/>
      <c r="CX163" s="135"/>
      <c r="CY163" s="135"/>
      <c r="CZ163" s="135"/>
      <c r="DA163" s="135"/>
      <c r="DB163" s="135"/>
      <c r="DC163" s="135"/>
      <c r="DD163" s="135"/>
      <c r="DE163" s="135"/>
      <c r="DF163" s="135"/>
      <c r="DG163" s="135"/>
      <c r="DH163" s="135"/>
      <c r="DI163" s="135"/>
      <c r="DJ163" s="135"/>
      <c r="DK163" s="135"/>
      <c r="DL163" s="135"/>
      <c r="DM163" s="135"/>
      <c r="DN163" s="135"/>
      <c r="DO163" s="135"/>
      <c r="DP163" s="135"/>
      <c r="DQ163" s="135"/>
      <c r="DR163" s="135"/>
      <c r="DS163" s="135"/>
      <c r="DT163" s="135"/>
      <c r="DU163" s="135"/>
      <c r="DV163" s="135"/>
      <c r="DW163" s="135"/>
      <c r="DX163" s="135"/>
      <c r="DY163" s="135"/>
      <c r="DZ163" s="135"/>
      <c r="EA163" s="135"/>
      <c r="EB163" s="135"/>
      <c r="EC163" s="135"/>
      <c r="ED163" s="135"/>
      <c r="EE163" s="135"/>
      <c r="EF163" s="135"/>
      <c r="EG163" s="135"/>
      <c r="EH163" s="135"/>
      <c r="EI163" s="135"/>
      <c r="EJ163" s="135"/>
      <c r="EK163" s="135"/>
      <c r="EL163" s="135"/>
      <c r="EM163" s="135"/>
      <c r="EN163" s="135"/>
      <c r="EO163" s="135"/>
      <c r="EP163" s="135"/>
      <c r="EQ163" s="135"/>
      <c r="ER163" s="135"/>
      <c r="ES163" s="135"/>
      <c r="ET163" s="135"/>
      <c r="EU163" s="135"/>
      <c r="EV163" s="135"/>
      <c r="EW163" s="135"/>
      <c r="EX163" s="135"/>
      <c r="EY163" s="135"/>
      <c r="EZ163" s="135"/>
      <c r="FA163" s="135"/>
      <c r="FB163" s="135"/>
      <c r="FC163" s="135"/>
      <c r="FD163" s="135"/>
      <c r="FE163" s="135"/>
      <c r="FF163" s="135"/>
      <c r="FG163" s="135"/>
      <c r="FH163" s="135"/>
      <c r="FI163" s="135"/>
      <c r="FJ163" s="135"/>
      <c r="FK163" s="135"/>
      <c r="FL163" s="135"/>
      <c r="FM163" s="135"/>
      <c r="FN163" s="135"/>
      <c r="FO163" s="135"/>
      <c r="FP163" s="135"/>
      <c r="FQ163" s="135"/>
      <c r="FR163" s="135"/>
      <c r="FS163" s="135"/>
      <c r="FT163" s="135"/>
      <c r="FU163" s="135"/>
      <c r="FV163" s="135"/>
      <c r="FW163" s="135"/>
      <c r="FX163" s="135"/>
      <c r="FY163" s="135"/>
      <c r="FZ163" s="135"/>
      <c r="GA163" s="135"/>
      <c r="GB163" s="135"/>
      <c r="GC163" s="135"/>
      <c r="GD163" s="135"/>
      <c r="GE163" s="135"/>
      <c r="GF163" s="135"/>
      <c r="GG163" s="135"/>
      <c r="GH163" s="135"/>
      <c r="GI163" s="135"/>
      <c r="GJ163" s="135"/>
      <c r="GK163" s="135"/>
      <c r="GL163" s="135"/>
      <c r="GM163" s="135"/>
      <c r="GN163" s="135"/>
      <c r="GO163" s="135"/>
      <c r="GP163" s="135"/>
      <c r="GQ163" s="135"/>
      <c r="GR163" s="135"/>
      <c r="GS163" s="135"/>
      <c r="GT163" s="135"/>
      <c r="GU163" s="135"/>
      <c r="GV163" s="135"/>
      <c r="GW163" s="135"/>
      <c r="GX163" s="135"/>
      <c r="GY163" s="135"/>
      <c r="GZ163" s="135"/>
      <c r="HA163" s="135"/>
      <c r="HB163" s="135"/>
      <c r="HC163" s="135"/>
      <c r="HD163" s="135"/>
      <c r="HE163" s="135"/>
      <c r="HF163" s="135"/>
      <c r="HG163" s="135"/>
      <c r="HH163" s="135"/>
      <c r="HI163" s="135"/>
      <c r="HJ163" s="135"/>
      <c r="HK163" s="135"/>
      <c r="HL163" s="135"/>
      <c r="HM163" s="135"/>
      <c r="HN163" s="135"/>
      <c r="HO163" s="135"/>
      <c r="HP163" s="135"/>
      <c r="HQ163" s="135"/>
      <c r="HR163" s="135"/>
      <c r="HS163" s="135"/>
      <c r="HT163" s="135"/>
      <c r="HU163" s="135"/>
      <c r="HV163" s="135"/>
      <c r="HW163" s="135"/>
      <c r="HX163" s="135"/>
      <c r="HY163" s="135"/>
      <c r="HZ163" s="135"/>
      <c r="IA163" s="135"/>
      <c r="IB163" s="135"/>
      <c r="IC163" s="135"/>
      <c r="ID163" s="135"/>
      <c r="IE163" s="135"/>
      <c r="IF163" s="135"/>
      <c r="IG163" s="135"/>
      <c r="IH163" s="135"/>
      <c r="II163" s="135"/>
      <c r="IJ163" s="135"/>
      <c r="IK163" s="135"/>
      <c r="IL163" s="135"/>
      <c r="IM163" s="135"/>
      <c r="IN163" s="135"/>
      <c r="IO163" s="135"/>
      <c r="IP163" s="135"/>
      <c r="IQ163" s="135"/>
    </row>
    <row r="164" spans="1:251" s="132" customFormat="1" x14ac:dyDescent="0.25">
      <c r="A164" s="131" t="s">
        <v>681</v>
      </c>
      <c r="B164" s="131" t="s">
        <v>437</v>
      </c>
      <c r="C164" s="131" t="s">
        <v>24</v>
      </c>
      <c r="D164" s="131" t="s">
        <v>682</v>
      </c>
      <c r="E164" s="131" t="s">
        <v>682</v>
      </c>
      <c r="F164" s="135" t="s">
        <v>1085</v>
      </c>
      <c r="G164" s="59" t="s">
        <v>1691</v>
      </c>
      <c r="H164" s="131" t="s">
        <v>683</v>
      </c>
      <c r="I164" s="131" t="s">
        <v>442</v>
      </c>
      <c r="J164" s="133">
        <v>42879</v>
      </c>
      <c r="K164" s="131" t="s">
        <v>1702</v>
      </c>
      <c r="L164" s="131" t="s">
        <v>596</v>
      </c>
      <c r="M164" s="131" t="s">
        <v>684</v>
      </c>
      <c r="N164" s="131" t="s">
        <v>685</v>
      </c>
      <c r="O164" s="131" t="s">
        <v>454</v>
      </c>
      <c r="P164" s="131" t="s">
        <v>197</v>
      </c>
      <c r="Q164" s="131" t="s">
        <v>686</v>
      </c>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5"/>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35"/>
      <c r="CP164" s="135"/>
      <c r="CQ164" s="135"/>
      <c r="CR164" s="135"/>
      <c r="CS164" s="135"/>
      <c r="CT164" s="135"/>
      <c r="CU164" s="135"/>
      <c r="CV164" s="135"/>
      <c r="CW164" s="135"/>
      <c r="CX164" s="135"/>
      <c r="CY164" s="135"/>
      <c r="CZ164" s="135"/>
      <c r="DA164" s="135"/>
      <c r="DB164" s="135"/>
      <c r="DC164" s="135"/>
      <c r="DD164" s="135"/>
      <c r="DE164" s="135"/>
      <c r="DF164" s="135"/>
      <c r="DG164" s="135"/>
      <c r="DH164" s="135"/>
      <c r="DI164" s="135"/>
      <c r="DJ164" s="135"/>
      <c r="DK164" s="135"/>
      <c r="DL164" s="135"/>
      <c r="DM164" s="135"/>
      <c r="DN164" s="135"/>
      <c r="DO164" s="135"/>
      <c r="DP164" s="135"/>
      <c r="DQ164" s="135"/>
      <c r="DR164" s="135"/>
      <c r="DS164" s="135"/>
      <c r="DT164" s="135"/>
      <c r="DU164" s="135"/>
      <c r="DV164" s="135"/>
      <c r="DW164" s="135"/>
      <c r="DX164" s="135"/>
      <c r="DY164" s="135"/>
      <c r="DZ164" s="135"/>
      <c r="EA164" s="135"/>
      <c r="EB164" s="135"/>
      <c r="EC164" s="135"/>
      <c r="ED164" s="135"/>
      <c r="EE164" s="135"/>
      <c r="EF164" s="135"/>
      <c r="EG164" s="135"/>
      <c r="EH164" s="135"/>
      <c r="EI164" s="135"/>
      <c r="EJ164" s="135"/>
      <c r="EK164" s="135"/>
      <c r="EL164" s="135"/>
      <c r="EM164" s="135"/>
      <c r="EN164" s="135"/>
      <c r="EO164" s="135"/>
      <c r="EP164" s="135"/>
      <c r="EQ164" s="135"/>
      <c r="ER164" s="135"/>
      <c r="ES164" s="135"/>
      <c r="ET164" s="135"/>
      <c r="EU164" s="135"/>
      <c r="EV164" s="135"/>
      <c r="EW164" s="135"/>
      <c r="EX164" s="135"/>
      <c r="EY164" s="135"/>
      <c r="EZ164" s="135"/>
      <c r="FA164" s="135"/>
      <c r="FB164" s="135"/>
      <c r="FC164" s="135"/>
      <c r="FD164" s="135"/>
      <c r="FE164" s="135"/>
      <c r="FF164" s="135"/>
      <c r="FG164" s="135"/>
      <c r="FH164" s="135"/>
      <c r="FI164" s="135"/>
      <c r="FJ164" s="135"/>
      <c r="FK164" s="135"/>
      <c r="FL164" s="135"/>
      <c r="FM164" s="135"/>
      <c r="FN164" s="135"/>
      <c r="FO164" s="135"/>
      <c r="FP164" s="135"/>
      <c r="FQ164" s="135"/>
      <c r="FR164" s="135"/>
      <c r="FS164" s="135"/>
      <c r="FT164" s="135"/>
      <c r="FU164" s="135"/>
      <c r="FV164" s="135"/>
      <c r="FW164" s="135"/>
      <c r="FX164" s="135"/>
      <c r="FY164" s="135"/>
      <c r="FZ164" s="135"/>
      <c r="GA164" s="135"/>
      <c r="GB164" s="135"/>
      <c r="GC164" s="135"/>
      <c r="GD164" s="135"/>
      <c r="GE164" s="135"/>
      <c r="GF164" s="135"/>
      <c r="GG164" s="135"/>
      <c r="GH164" s="135"/>
      <c r="GI164" s="135"/>
      <c r="GJ164" s="135"/>
      <c r="GK164" s="135"/>
      <c r="GL164" s="135"/>
      <c r="GM164" s="135"/>
      <c r="GN164" s="135"/>
      <c r="GO164" s="135"/>
      <c r="GP164" s="135"/>
      <c r="GQ164" s="135"/>
      <c r="GR164" s="135"/>
      <c r="GS164" s="135"/>
      <c r="GT164" s="135"/>
      <c r="GU164" s="135"/>
      <c r="GV164" s="135"/>
      <c r="GW164" s="135"/>
      <c r="GX164" s="135"/>
      <c r="GY164" s="135"/>
      <c r="GZ164" s="135"/>
      <c r="HA164" s="135"/>
      <c r="HB164" s="135"/>
      <c r="HC164" s="135"/>
      <c r="HD164" s="135"/>
      <c r="HE164" s="135"/>
      <c r="HF164" s="135"/>
      <c r="HG164" s="135"/>
      <c r="HH164" s="135"/>
      <c r="HI164" s="135"/>
      <c r="HJ164" s="135"/>
      <c r="HK164" s="135"/>
      <c r="HL164" s="135"/>
      <c r="HM164" s="135"/>
      <c r="HN164" s="135"/>
      <c r="HO164" s="135"/>
      <c r="HP164" s="135"/>
      <c r="HQ164" s="135"/>
      <c r="HR164" s="135"/>
      <c r="HS164" s="135"/>
      <c r="HT164" s="135"/>
      <c r="HU164" s="135"/>
      <c r="HV164" s="135"/>
      <c r="HW164" s="135"/>
      <c r="HX164" s="135"/>
      <c r="HY164" s="135"/>
      <c r="HZ164" s="135"/>
      <c r="IA164" s="135"/>
      <c r="IB164" s="135"/>
      <c r="IC164" s="135"/>
      <c r="ID164" s="135"/>
      <c r="IE164" s="135"/>
      <c r="IF164" s="135"/>
      <c r="IG164" s="135"/>
      <c r="IH164" s="135"/>
      <c r="II164" s="135"/>
      <c r="IJ164" s="135"/>
      <c r="IK164" s="135"/>
      <c r="IL164" s="135"/>
      <c r="IM164" s="135"/>
      <c r="IN164" s="135"/>
      <c r="IO164" s="135"/>
      <c r="IP164" s="135"/>
      <c r="IQ164" s="135"/>
    </row>
    <row r="165" spans="1:251" s="132" customFormat="1" ht="27.6" x14ac:dyDescent="0.25">
      <c r="A165" s="143" t="s">
        <v>692</v>
      </c>
      <c r="B165" s="131" t="s">
        <v>437</v>
      </c>
      <c r="C165" s="131" t="s">
        <v>24</v>
      </c>
      <c r="D165" s="131" t="s">
        <v>529</v>
      </c>
      <c r="E165" s="131" t="s">
        <v>693</v>
      </c>
      <c r="F165" s="135" t="s">
        <v>1085</v>
      </c>
      <c r="G165" s="59" t="s">
        <v>1691</v>
      </c>
      <c r="H165" s="143" t="s">
        <v>694</v>
      </c>
      <c r="I165" s="144" t="s">
        <v>442</v>
      </c>
      <c r="J165" s="133">
        <v>42879</v>
      </c>
      <c r="K165" s="131" t="s">
        <v>1702</v>
      </c>
      <c r="L165" s="131" t="s">
        <v>596</v>
      </c>
      <c r="M165" s="144" t="s">
        <v>652</v>
      </c>
      <c r="N165" s="143" t="s">
        <v>695</v>
      </c>
      <c r="O165" s="144" t="s">
        <v>488</v>
      </c>
      <c r="P165" s="144" t="s">
        <v>16</v>
      </c>
      <c r="Q165" s="143" t="s">
        <v>696</v>
      </c>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5"/>
      <c r="CK165" s="135"/>
      <c r="CL165" s="135"/>
      <c r="CM165" s="135"/>
      <c r="CN165" s="135"/>
      <c r="CO165" s="135"/>
      <c r="CP165" s="135"/>
      <c r="CQ165" s="135"/>
      <c r="CR165" s="135"/>
      <c r="CS165" s="135"/>
      <c r="CT165" s="135"/>
      <c r="CU165" s="135"/>
      <c r="CV165" s="135"/>
      <c r="CW165" s="135"/>
      <c r="CX165" s="135"/>
      <c r="CY165" s="135"/>
      <c r="CZ165" s="135"/>
      <c r="DA165" s="135"/>
      <c r="DB165" s="135"/>
      <c r="DC165" s="135"/>
      <c r="DD165" s="135"/>
      <c r="DE165" s="135"/>
      <c r="DF165" s="135"/>
      <c r="DG165" s="135"/>
      <c r="DH165" s="135"/>
      <c r="DI165" s="135"/>
      <c r="DJ165" s="135"/>
      <c r="DK165" s="135"/>
      <c r="DL165" s="135"/>
      <c r="DM165" s="135"/>
      <c r="DN165" s="135"/>
      <c r="DO165" s="135"/>
      <c r="DP165" s="135"/>
      <c r="DQ165" s="135"/>
      <c r="DR165" s="135"/>
      <c r="DS165" s="135"/>
      <c r="DT165" s="135"/>
      <c r="DU165" s="135"/>
      <c r="DV165" s="135"/>
      <c r="DW165" s="135"/>
      <c r="DX165" s="135"/>
      <c r="DY165" s="135"/>
      <c r="DZ165" s="135"/>
      <c r="EA165" s="135"/>
      <c r="EB165" s="135"/>
      <c r="EC165" s="135"/>
      <c r="ED165" s="135"/>
      <c r="EE165" s="135"/>
      <c r="EF165" s="135"/>
      <c r="EG165" s="135"/>
      <c r="EH165" s="135"/>
      <c r="EI165" s="135"/>
      <c r="EJ165" s="135"/>
      <c r="EK165" s="135"/>
      <c r="EL165" s="135"/>
      <c r="EM165" s="135"/>
      <c r="EN165" s="135"/>
      <c r="EO165" s="135"/>
      <c r="EP165" s="135"/>
      <c r="EQ165" s="135"/>
      <c r="ER165" s="135"/>
      <c r="ES165" s="135"/>
      <c r="ET165" s="135"/>
      <c r="EU165" s="135"/>
      <c r="EV165" s="135"/>
      <c r="EW165" s="135"/>
      <c r="EX165" s="135"/>
      <c r="EY165" s="135"/>
      <c r="EZ165" s="135"/>
      <c r="FA165" s="135"/>
      <c r="FB165" s="135"/>
      <c r="FC165" s="135"/>
      <c r="FD165" s="135"/>
      <c r="FE165" s="135"/>
      <c r="FF165" s="135"/>
      <c r="FG165" s="135"/>
      <c r="FH165" s="135"/>
      <c r="FI165" s="135"/>
      <c r="FJ165" s="135"/>
      <c r="FK165" s="135"/>
      <c r="FL165" s="135"/>
      <c r="FM165" s="135"/>
      <c r="FN165" s="135"/>
      <c r="FO165" s="135"/>
      <c r="FP165" s="135"/>
      <c r="FQ165" s="135"/>
      <c r="FR165" s="135"/>
      <c r="FS165" s="135"/>
      <c r="FT165" s="135"/>
      <c r="FU165" s="135"/>
      <c r="FV165" s="135"/>
      <c r="FW165" s="135"/>
      <c r="FX165" s="135"/>
      <c r="FY165" s="135"/>
      <c r="FZ165" s="135"/>
      <c r="GA165" s="135"/>
      <c r="GB165" s="135"/>
      <c r="GC165" s="135"/>
      <c r="GD165" s="135"/>
      <c r="GE165" s="135"/>
      <c r="GF165" s="135"/>
      <c r="GG165" s="135"/>
      <c r="GH165" s="135"/>
      <c r="GI165" s="135"/>
      <c r="GJ165" s="135"/>
      <c r="GK165" s="135"/>
      <c r="GL165" s="135"/>
      <c r="GM165" s="135"/>
      <c r="GN165" s="135"/>
      <c r="GO165" s="135"/>
      <c r="GP165" s="135"/>
      <c r="GQ165" s="135"/>
      <c r="GR165" s="135"/>
      <c r="GS165" s="135"/>
      <c r="GT165" s="135"/>
      <c r="GU165" s="135"/>
      <c r="GV165" s="135"/>
      <c r="GW165" s="135"/>
      <c r="GX165" s="135"/>
      <c r="GY165" s="135"/>
      <c r="GZ165" s="135"/>
      <c r="HA165" s="135"/>
      <c r="HB165" s="135"/>
      <c r="HC165" s="135"/>
      <c r="HD165" s="135"/>
      <c r="HE165" s="135"/>
      <c r="HF165" s="135"/>
      <c r="HG165" s="135"/>
      <c r="HH165" s="135"/>
      <c r="HI165" s="135"/>
      <c r="HJ165" s="135"/>
      <c r="HK165" s="135"/>
      <c r="HL165" s="135"/>
      <c r="HM165" s="135"/>
      <c r="HN165" s="135"/>
      <c r="HO165" s="135"/>
      <c r="HP165" s="135"/>
      <c r="HQ165" s="135"/>
      <c r="HR165" s="135"/>
      <c r="HS165" s="135"/>
      <c r="HT165" s="135"/>
      <c r="HU165" s="135"/>
      <c r="HV165" s="135"/>
      <c r="HW165" s="135"/>
      <c r="HX165" s="135"/>
      <c r="HY165" s="135"/>
      <c r="HZ165" s="135"/>
      <c r="IA165" s="135"/>
      <c r="IB165" s="135"/>
      <c r="IC165" s="135"/>
      <c r="ID165" s="135"/>
      <c r="IE165" s="135"/>
      <c r="IF165" s="135"/>
      <c r="IG165" s="135"/>
      <c r="IH165" s="135"/>
      <c r="II165" s="135"/>
      <c r="IJ165" s="135"/>
      <c r="IK165" s="135"/>
      <c r="IL165" s="135"/>
      <c r="IM165" s="135"/>
      <c r="IN165" s="135"/>
      <c r="IO165" s="135"/>
      <c r="IP165" s="135"/>
      <c r="IQ165" s="135"/>
    </row>
    <row r="166" spans="1:251" s="132" customFormat="1" x14ac:dyDescent="0.25">
      <c r="A166" s="138" t="s">
        <v>1101</v>
      </c>
      <c r="B166" s="138" t="s">
        <v>437</v>
      </c>
      <c r="C166" s="138" t="s">
        <v>24</v>
      </c>
      <c r="D166" s="138" t="s">
        <v>764</v>
      </c>
      <c r="E166" s="138" t="s">
        <v>1102</v>
      </c>
      <c r="F166" s="137" t="s">
        <v>932</v>
      </c>
      <c r="G166" s="141" t="s">
        <v>1691</v>
      </c>
      <c r="H166" s="138" t="s">
        <v>1103</v>
      </c>
      <c r="I166" s="138" t="s">
        <v>920</v>
      </c>
      <c r="J166" s="142">
        <v>42879</v>
      </c>
      <c r="K166" s="138" t="s">
        <v>1704</v>
      </c>
      <c r="L166" s="138" t="s">
        <v>596</v>
      </c>
      <c r="M166" s="138" t="s">
        <v>628</v>
      </c>
      <c r="N166" s="138" t="s">
        <v>1104</v>
      </c>
      <c r="O166" s="138" t="s">
        <v>454</v>
      </c>
      <c r="P166" s="138" t="s">
        <v>16</v>
      </c>
      <c r="Q166" s="138" t="s">
        <v>881</v>
      </c>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137"/>
      <c r="BK166" s="137"/>
      <c r="BL166" s="137"/>
      <c r="BM166" s="137"/>
      <c r="BN166" s="137"/>
      <c r="BO166" s="137"/>
      <c r="BP166" s="137"/>
      <c r="BQ166" s="137"/>
      <c r="BR166" s="137"/>
      <c r="BS166" s="137"/>
      <c r="BT166" s="137"/>
      <c r="BU166" s="137"/>
      <c r="BV166" s="137"/>
      <c r="BW166" s="137"/>
      <c r="BX166" s="137"/>
      <c r="BY166" s="137"/>
      <c r="BZ166" s="137"/>
      <c r="CA166" s="137"/>
      <c r="CB166" s="137"/>
      <c r="CC166" s="137"/>
      <c r="CD166" s="137"/>
      <c r="CE166" s="137"/>
      <c r="CF166" s="137"/>
      <c r="CG166" s="137"/>
      <c r="CH166" s="137"/>
      <c r="CI166" s="137"/>
      <c r="CJ166" s="137"/>
      <c r="CK166" s="137"/>
      <c r="CL166" s="137"/>
      <c r="CM166" s="137"/>
      <c r="CN166" s="137"/>
      <c r="CO166" s="137"/>
      <c r="CP166" s="137"/>
      <c r="CQ166" s="137"/>
      <c r="CR166" s="137"/>
      <c r="CS166" s="137"/>
      <c r="CT166" s="137"/>
      <c r="CU166" s="137"/>
      <c r="CV166" s="137"/>
      <c r="CW166" s="137"/>
      <c r="CX166" s="137"/>
      <c r="CY166" s="137"/>
      <c r="CZ166" s="137"/>
      <c r="DA166" s="137"/>
      <c r="DB166" s="137"/>
      <c r="DC166" s="137"/>
      <c r="DD166" s="137"/>
      <c r="DE166" s="137"/>
      <c r="DF166" s="137"/>
      <c r="DG166" s="137"/>
      <c r="DH166" s="137"/>
      <c r="DI166" s="137"/>
      <c r="DJ166" s="137"/>
      <c r="DK166" s="137"/>
      <c r="DL166" s="137"/>
      <c r="DM166" s="137"/>
      <c r="DN166" s="137"/>
      <c r="DO166" s="137"/>
      <c r="DP166" s="137"/>
      <c r="DQ166" s="137"/>
      <c r="DR166" s="137"/>
      <c r="DS166" s="137"/>
      <c r="DT166" s="137"/>
      <c r="DU166" s="137"/>
      <c r="DV166" s="137"/>
      <c r="DW166" s="137"/>
      <c r="DX166" s="137"/>
      <c r="DY166" s="137"/>
      <c r="DZ166" s="137"/>
      <c r="EA166" s="137"/>
      <c r="EB166" s="137"/>
      <c r="EC166" s="137"/>
      <c r="ED166" s="137"/>
      <c r="EE166" s="137"/>
      <c r="EF166" s="137"/>
      <c r="EG166" s="137"/>
      <c r="EH166" s="137"/>
      <c r="EI166" s="137"/>
      <c r="EJ166" s="137"/>
      <c r="EK166" s="137"/>
      <c r="EL166" s="137"/>
      <c r="EM166" s="137"/>
      <c r="EN166" s="137"/>
      <c r="EO166" s="137"/>
      <c r="EP166" s="137"/>
      <c r="EQ166" s="137"/>
      <c r="ER166" s="137"/>
      <c r="ES166" s="137"/>
      <c r="ET166" s="137"/>
      <c r="EU166" s="137"/>
      <c r="EV166" s="137"/>
      <c r="EW166" s="137"/>
      <c r="EX166" s="137"/>
      <c r="EY166" s="137"/>
      <c r="EZ166" s="137"/>
      <c r="FA166" s="137"/>
      <c r="FB166" s="137"/>
      <c r="FC166" s="137"/>
      <c r="FD166" s="137"/>
      <c r="FE166" s="137"/>
      <c r="FF166" s="137"/>
      <c r="FG166" s="137"/>
      <c r="FH166" s="137"/>
      <c r="FI166" s="137"/>
      <c r="FJ166" s="137"/>
      <c r="FK166" s="137"/>
      <c r="FL166" s="137"/>
      <c r="FM166" s="137"/>
      <c r="FN166" s="137"/>
      <c r="FO166" s="137"/>
      <c r="FP166" s="137"/>
      <c r="FQ166" s="137"/>
      <c r="FR166" s="137"/>
      <c r="FS166" s="137"/>
      <c r="FT166" s="137"/>
      <c r="FU166" s="137"/>
      <c r="FV166" s="137"/>
      <c r="FW166" s="137"/>
      <c r="FX166" s="137"/>
      <c r="FY166" s="137"/>
      <c r="FZ166" s="137"/>
      <c r="GA166" s="137"/>
      <c r="GB166" s="137"/>
      <c r="GC166" s="137"/>
      <c r="GD166" s="137"/>
      <c r="GE166" s="137"/>
      <c r="GF166" s="137"/>
      <c r="GG166" s="137"/>
      <c r="GH166" s="137"/>
      <c r="GI166" s="137"/>
      <c r="GJ166" s="137"/>
      <c r="GK166" s="137"/>
      <c r="GL166" s="137"/>
      <c r="GM166" s="137"/>
      <c r="GN166" s="137"/>
      <c r="GO166" s="137"/>
      <c r="GP166" s="137"/>
      <c r="GQ166" s="137"/>
      <c r="GR166" s="137"/>
      <c r="GS166" s="137"/>
      <c r="GT166" s="137"/>
      <c r="GU166" s="137"/>
      <c r="GV166" s="137"/>
      <c r="GW166" s="137"/>
      <c r="GX166" s="137"/>
      <c r="GY166" s="137"/>
      <c r="GZ166" s="137"/>
      <c r="HA166" s="137"/>
      <c r="HB166" s="137"/>
      <c r="HC166" s="137"/>
      <c r="HD166" s="137"/>
      <c r="HE166" s="137"/>
      <c r="HF166" s="137"/>
      <c r="HG166" s="137"/>
      <c r="HH166" s="137"/>
      <c r="HI166" s="137"/>
      <c r="HJ166" s="137"/>
      <c r="HK166" s="137"/>
      <c r="HL166" s="137"/>
      <c r="HM166" s="137"/>
      <c r="HN166" s="137"/>
      <c r="HO166" s="137"/>
      <c r="HP166" s="137"/>
      <c r="HQ166" s="137"/>
      <c r="HR166" s="137"/>
      <c r="HS166" s="137"/>
      <c r="HT166" s="137"/>
      <c r="HU166" s="137"/>
      <c r="HV166" s="137"/>
      <c r="HW166" s="137"/>
      <c r="HX166" s="137"/>
      <c r="HY166" s="137"/>
      <c r="HZ166" s="137"/>
      <c r="IA166" s="137"/>
      <c r="IB166" s="137"/>
      <c r="IC166" s="137"/>
      <c r="ID166" s="137"/>
      <c r="IE166" s="137"/>
      <c r="IF166" s="137"/>
      <c r="IG166" s="137"/>
      <c r="IH166" s="137"/>
      <c r="II166" s="137"/>
      <c r="IJ166" s="137"/>
      <c r="IK166" s="137"/>
      <c r="IL166" s="137"/>
      <c r="IM166" s="137"/>
      <c r="IN166" s="137"/>
      <c r="IO166" s="137"/>
      <c r="IP166" s="137"/>
      <c r="IQ166" s="137"/>
    </row>
    <row r="167" spans="1:251" s="132" customFormat="1" x14ac:dyDescent="0.25">
      <c r="A167" s="131" t="s">
        <v>703</v>
      </c>
      <c r="B167" s="131" t="s">
        <v>476</v>
      </c>
      <c r="C167" s="131" t="s">
        <v>24</v>
      </c>
      <c r="D167" s="131" t="s">
        <v>704</v>
      </c>
      <c r="E167" s="131" t="s">
        <v>705</v>
      </c>
      <c r="F167" s="135" t="s">
        <v>1085</v>
      </c>
      <c r="G167" s="59" t="s">
        <v>1691</v>
      </c>
      <c r="H167" s="131" t="s">
        <v>706</v>
      </c>
      <c r="I167" s="131" t="s">
        <v>442</v>
      </c>
      <c r="J167" s="133">
        <v>42879</v>
      </c>
      <c r="K167" s="131" t="s">
        <v>1702</v>
      </c>
      <c r="L167" s="131" t="s">
        <v>596</v>
      </c>
      <c r="M167" s="131" t="s">
        <v>684</v>
      </c>
      <c r="N167" s="131" t="s">
        <v>707</v>
      </c>
      <c r="O167" s="131" t="s">
        <v>447</v>
      </c>
      <c r="P167" s="131" t="s">
        <v>197</v>
      </c>
      <c r="Q167" s="131" t="s">
        <v>708</v>
      </c>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5"/>
      <c r="BG167" s="135"/>
      <c r="BH167" s="135"/>
      <c r="BI167" s="135"/>
      <c r="BJ167" s="135"/>
      <c r="BK167" s="135"/>
      <c r="BL167" s="135"/>
      <c r="BM167" s="135"/>
      <c r="BN167" s="135"/>
      <c r="BO167" s="135"/>
      <c r="BP167" s="135"/>
      <c r="BQ167" s="135"/>
      <c r="BR167" s="135"/>
      <c r="BS167" s="135"/>
      <c r="BT167" s="135"/>
      <c r="BU167" s="135"/>
      <c r="BV167" s="135"/>
      <c r="BW167" s="135"/>
      <c r="BX167" s="135"/>
      <c r="BY167" s="135"/>
      <c r="BZ167" s="135"/>
      <c r="CA167" s="135"/>
      <c r="CB167" s="135"/>
      <c r="CC167" s="135"/>
      <c r="CD167" s="135"/>
      <c r="CE167" s="135"/>
      <c r="CF167" s="135"/>
      <c r="CG167" s="135"/>
      <c r="CH167" s="135"/>
      <c r="CI167" s="135"/>
      <c r="CJ167" s="135"/>
      <c r="CK167" s="135"/>
      <c r="CL167" s="135"/>
      <c r="CM167" s="135"/>
      <c r="CN167" s="135"/>
      <c r="CO167" s="135"/>
      <c r="CP167" s="135"/>
      <c r="CQ167" s="135"/>
      <c r="CR167" s="135"/>
      <c r="CS167" s="135"/>
      <c r="CT167" s="135"/>
      <c r="CU167" s="135"/>
      <c r="CV167" s="135"/>
      <c r="CW167" s="135"/>
      <c r="CX167" s="135"/>
      <c r="CY167" s="135"/>
      <c r="CZ167" s="135"/>
      <c r="DA167" s="135"/>
      <c r="DB167" s="135"/>
      <c r="DC167" s="135"/>
      <c r="DD167" s="135"/>
      <c r="DE167" s="135"/>
      <c r="DF167" s="135"/>
      <c r="DG167" s="135"/>
      <c r="DH167" s="135"/>
      <c r="DI167" s="135"/>
      <c r="DJ167" s="135"/>
      <c r="DK167" s="135"/>
      <c r="DL167" s="135"/>
      <c r="DM167" s="135"/>
      <c r="DN167" s="135"/>
      <c r="DO167" s="135"/>
      <c r="DP167" s="135"/>
      <c r="DQ167" s="135"/>
      <c r="DR167" s="135"/>
      <c r="DS167" s="135"/>
      <c r="DT167" s="135"/>
      <c r="DU167" s="135"/>
      <c r="DV167" s="135"/>
      <c r="DW167" s="135"/>
      <c r="DX167" s="135"/>
      <c r="DY167" s="135"/>
      <c r="DZ167" s="135"/>
      <c r="EA167" s="135"/>
      <c r="EB167" s="135"/>
      <c r="EC167" s="135"/>
      <c r="ED167" s="135"/>
      <c r="EE167" s="135"/>
      <c r="EF167" s="135"/>
      <c r="EG167" s="135"/>
      <c r="EH167" s="135"/>
      <c r="EI167" s="135"/>
      <c r="EJ167" s="135"/>
      <c r="EK167" s="135"/>
      <c r="EL167" s="135"/>
      <c r="EM167" s="135"/>
      <c r="EN167" s="135"/>
      <c r="EO167" s="135"/>
      <c r="EP167" s="135"/>
      <c r="EQ167" s="135"/>
      <c r="ER167" s="135"/>
      <c r="ES167" s="135"/>
      <c r="ET167" s="135"/>
      <c r="EU167" s="135"/>
      <c r="EV167" s="135"/>
      <c r="EW167" s="135"/>
      <c r="EX167" s="135"/>
      <c r="EY167" s="135"/>
      <c r="EZ167" s="135"/>
      <c r="FA167" s="135"/>
      <c r="FB167" s="135"/>
      <c r="FC167" s="135"/>
      <c r="FD167" s="135"/>
      <c r="FE167" s="135"/>
      <c r="FF167" s="135"/>
      <c r="FG167" s="135"/>
      <c r="FH167" s="135"/>
      <c r="FI167" s="135"/>
      <c r="FJ167" s="135"/>
      <c r="FK167" s="135"/>
      <c r="FL167" s="135"/>
      <c r="FM167" s="135"/>
      <c r="FN167" s="135"/>
      <c r="FO167" s="135"/>
      <c r="FP167" s="135"/>
      <c r="FQ167" s="135"/>
      <c r="FR167" s="135"/>
      <c r="FS167" s="135"/>
      <c r="FT167" s="135"/>
      <c r="FU167" s="135"/>
      <c r="FV167" s="135"/>
      <c r="FW167" s="135"/>
      <c r="FX167" s="135"/>
      <c r="FY167" s="135"/>
      <c r="FZ167" s="135"/>
      <c r="GA167" s="135"/>
      <c r="GB167" s="135"/>
      <c r="GC167" s="135"/>
      <c r="GD167" s="135"/>
      <c r="GE167" s="135"/>
      <c r="GF167" s="135"/>
      <c r="GG167" s="135"/>
      <c r="GH167" s="135"/>
      <c r="GI167" s="135"/>
      <c r="GJ167" s="135"/>
      <c r="GK167" s="135"/>
      <c r="GL167" s="135"/>
      <c r="GM167" s="135"/>
      <c r="GN167" s="135"/>
      <c r="GO167" s="135"/>
      <c r="GP167" s="135"/>
      <c r="GQ167" s="135"/>
      <c r="GR167" s="135"/>
      <c r="GS167" s="135"/>
      <c r="GT167" s="135"/>
      <c r="GU167" s="135"/>
      <c r="GV167" s="135"/>
      <c r="GW167" s="135"/>
      <c r="GX167" s="135"/>
      <c r="GY167" s="135"/>
      <c r="GZ167" s="135"/>
      <c r="HA167" s="135"/>
      <c r="HB167" s="135"/>
      <c r="HC167" s="135"/>
      <c r="HD167" s="135"/>
      <c r="HE167" s="135"/>
      <c r="HF167" s="135"/>
      <c r="HG167" s="135"/>
      <c r="HH167" s="135"/>
      <c r="HI167" s="135"/>
      <c r="HJ167" s="135"/>
      <c r="HK167" s="135"/>
      <c r="HL167" s="135"/>
      <c r="HM167" s="135"/>
      <c r="HN167" s="135"/>
      <c r="HO167" s="135"/>
      <c r="HP167" s="135"/>
      <c r="HQ167" s="135"/>
      <c r="HR167" s="135"/>
      <c r="HS167" s="135"/>
      <c r="HT167" s="135"/>
      <c r="HU167" s="135"/>
      <c r="HV167" s="135"/>
      <c r="HW167" s="135"/>
      <c r="HX167" s="135"/>
      <c r="HY167" s="135"/>
      <c r="HZ167" s="135"/>
      <c r="IA167" s="135"/>
      <c r="IB167" s="135"/>
      <c r="IC167" s="135"/>
      <c r="ID167" s="135"/>
      <c r="IE167" s="135"/>
      <c r="IF167" s="135"/>
      <c r="IG167" s="135"/>
      <c r="IH167" s="135"/>
      <c r="II167" s="135"/>
      <c r="IJ167" s="135"/>
      <c r="IK167" s="135"/>
      <c r="IL167" s="135"/>
      <c r="IM167" s="135"/>
      <c r="IN167" s="135"/>
      <c r="IO167" s="135"/>
      <c r="IP167" s="135"/>
      <c r="IQ167" s="135"/>
    </row>
    <row r="168" spans="1:251" s="132" customFormat="1" x14ac:dyDescent="0.25">
      <c r="A168" s="138" t="s">
        <v>1136</v>
      </c>
      <c r="B168" s="138" t="s">
        <v>437</v>
      </c>
      <c r="C168" s="138" t="s">
        <v>24</v>
      </c>
      <c r="D168" s="138" t="s">
        <v>1128</v>
      </c>
      <c r="E168" s="138" t="s">
        <v>1137</v>
      </c>
      <c r="F168" s="137" t="s">
        <v>932</v>
      </c>
      <c r="G168" s="141" t="s">
        <v>1691</v>
      </c>
      <c r="H168" s="138" t="s">
        <v>1138</v>
      </c>
      <c r="I168" s="138" t="s">
        <v>920</v>
      </c>
      <c r="J168" s="142">
        <v>42879</v>
      </c>
      <c r="K168" s="138" t="s">
        <v>1704</v>
      </c>
      <c r="L168" s="138" t="s">
        <v>596</v>
      </c>
      <c r="M168" s="138" t="s">
        <v>659</v>
      </c>
      <c r="N168" s="138" t="s">
        <v>1139</v>
      </c>
      <c r="O168" s="138" t="s">
        <v>454</v>
      </c>
      <c r="P168" s="138" t="s">
        <v>15</v>
      </c>
      <c r="Q168" s="138" t="s">
        <v>662</v>
      </c>
      <c r="R168" s="137"/>
      <c r="S168" s="137"/>
      <c r="T168" s="137"/>
      <c r="U168" s="137"/>
      <c r="V168" s="137"/>
      <c r="W168" s="137"/>
      <c r="X168" s="137"/>
      <c r="Y168" s="137"/>
      <c r="Z168" s="137"/>
      <c r="AA168" s="137"/>
      <c r="AB168" s="137"/>
      <c r="AC168" s="137"/>
      <c r="AD168" s="137"/>
      <c r="AE168" s="137"/>
      <c r="AF168" s="137"/>
      <c r="AG168" s="137"/>
      <c r="AH168" s="137"/>
      <c r="AI168" s="137"/>
      <c r="AJ168" s="137"/>
      <c r="AK168" s="137"/>
      <c r="AL168" s="137"/>
      <c r="AM168" s="137"/>
      <c r="AN168" s="137"/>
      <c r="AO168" s="137"/>
      <c r="AP168" s="137"/>
      <c r="AQ168" s="137"/>
      <c r="AR168" s="137"/>
      <c r="AS168" s="137"/>
      <c r="AT168" s="137"/>
      <c r="AU168" s="137"/>
      <c r="AV168" s="137"/>
      <c r="AW168" s="137"/>
      <c r="AX168" s="137"/>
      <c r="AY168" s="137"/>
      <c r="AZ168" s="137"/>
      <c r="BA168" s="137"/>
      <c r="BB168" s="137"/>
      <c r="BC168" s="137"/>
      <c r="BD168" s="137"/>
      <c r="BE168" s="137"/>
      <c r="BF168" s="137"/>
      <c r="BG168" s="137"/>
      <c r="BH168" s="137"/>
      <c r="BI168" s="137"/>
      <c r="BJ168" s="137"/>
      <c r="BK168" s="137"/>
      <c r="BL168" s="137"/>
      <c r="BM168" s="137"/>
      <c r="BN168" s="137"/>
      <c r="BO168" s="137"/>
      <c r="BP168" s="137"/>
      <c r="BQ168" s="137"/>
      <c r="BR168" s="137"/>
      <c r="BS168" s="137"/>
      <c r="BT168" s="137"/>
      <c r="BU168" s="137"/>
      <c r="BV168" s="137"/>
      <c r="BW168" s="137"/>
      <c r="BX168" s="137"/>
      <c r="BY168" s="137"/>
      <c r="BZ168" s="137"/>
      <c r="CA168" s="137"/>
      <c r="CB168" s="137"/>
      <c r="CC168" s="137"/>
      <c r="CD168" s="137"/>
      <c r="CE168" s="137"/>
      <c r="CF168" s="137"/>
      <c r="CG168" s="137"/>
      <c r="CH168" s="137"/>
      <c r="CI168" s="137"/>
      <c r="CJ168" s="137"/>
      <c r="CK168" s="137"/>
      <c r="CL168" s="137"/>
      <c r="CM168" s="137"/>
      <c r="CN168" s="137"/>
      <c r="CO168" s="137"/>
      <c r="CP168" s="137"/>
      <c r="CQ168" s="137"/>
      <c r="CR168" s="137"/>
      <c r="CS168" s="137"/>
      <c r="CT168" s="137"/>
      <c r="CU168" s="137"/>
      <c r="CV168" s="137"/>
      <c r="CW168" s="137"/>
      <c r="CX168" s="137"/>
      <c r="CY168" s="137"/>
      <c r="CZ168" s="137"/>
      <c r="DA168" s="137"/>
      <c r="DB168" s="137"/>
      <c r="DC168" s="137"/>
      <c r="DD168" s="137"/>
      <c r="DE168" s="137"/>
      <c r="DF168" s="137"/>
      <c r="DG168" s="137"/>
      <c r="DH168" s="137"/>
      <c r="DI168" s="137"/>
      <c r="DJ168" s="137"/>
      <c r="DK168" s="137"/>
      <c r="DL168" s="137"/>
      <c r="DM168" s="137"/>
      <c r="DN168" s="137"/>
      <c r="DO168" s="137"/>
      <c r="DP168" s="137"/>
      <c r="DQ168" s="137"/>
      <c r="DR168" s="137"/>
      <c r="DS168" s="137"/>
      <c r="DT168" s="137"/>
      <c r="DU168" s="137"/>
      <c r="DV168" s="137"/>
      <c r="DW168" s="137"/>
      <c r="DX168" s="137"/>
      <c r="DY168" s="137"/>
      <c r="DZ168" s="137"/>
      <c r="EA168" s="137"/>
      <c r="EB168" s="137"/>
      <c r="EC168" s="137"/>
      <c r="ED168" s="137"/>
      <c r="EE168" s="137"/>
      <c r="EF168" s="137"/>
      <c r="EG168" s="137"/>
      <c r="EH168" s="137"/>
      <c r="EI168" s="137"/>
      <c r="EJ168" s="137"/>
      <c r="EK168" s="137"/>
      <c r="EL168" s="137"/>
      <c r="EM168" s="137"/>
      <c r="EN168" s="137"/>
      <c r="EO168" s="137"/>
      <c r="EP168" s="137"/>
      <c r="EQ168" s="137"/>
      <c r="ER168" s="137"/>
      <c r="ES168" s="137"/>
      <c r="ET168" s="137"/>
      <c r="EU168" s="137"/>
      <c r="EV168" s="137"/>
      <c r="EW168" s="137"/>
      <c r="EX168" s="137"/>
      <c r="EY168" s="137"/>
      <c r="EZ168" s="137"/>
      <c r="FA168" s="137"/>
      <c r="FB168" s="137"/>
      <c r="FC168" s="137"/>
      <c r="FD168" s="137"/>
      <c r="FE168" s="137"/>
      <c r="FF168" s="137"/>
      <c r="FG168" s="137"/>
      <c r="FH168" s="137"/>
      <c r="FI168" s="137"/>
      <c r="FJ168" s="137"/>
      <c r="FK168" s="137"/>
      <c r="FL168" s="137"/>
      <c r="FM168" s="137"/>
      <c r="FN168" s="137"/>
      <c r="FO168" s="137"/>
      <c r="FP168" s="137"/>
      <c r="FQ168" s="137"/>
      <c r="FR168" s="137"/>
      <c r="FS168" s="137"/>
      <c r="FT168" s="137"/>
      <c r="FU168" s="137"/>
      <c r="FV168" s="137"/>
      <c r="FW168" s="137"/>
      <c r="FX168" s="137"/>
      <c r="FY168" s="137"/>
      <c r="FZ168" s="137"/>
      <c r="GA168" s="137"/>
      <c r="GB168" s="137"/>
      <c r="GC168" s="137"/>
      <c r="GD168" s="137"/>
      <c r="GE168" s="137"/>
      <c r="GF168" s="137"/>
      <c r="GG168" s="137"/>
      <c r="GH168" s="137"/>
      <c r="GI168" s="137"/>
      <c r="GJ168" s="137"/>
      <c r="GK168" s="137"/>
      <c r="GL168" s="137"/>
      <c r="GM168" s="137"/>
      <c r="GN168" s="137"/>
      <c r="GO168" s="137"/>
      <c r="GP168" s="137"/>
      <c r="GQ168" s="137"/>
      <c r="GR168" s="137"/>
      <c r="GS168" s="137"/>
      <c r="GT168" s="137"/>
      <c r="GU168" s="137"/>
      <c r="GV168" s="137"/>
      <c r="GW168" s="137"/>
      <c r="GX168" s="137"/>
      <c r="GY168" s="137"/>
      <c r="GZ168" s="137"/>
      <c r="HA168" s="137"/>
      <c r="HB168" s="137"/>
      <c r="HC168" s="137"/>
      <c r="HD168" s="137"/>
      <c r="HE168" s="137"/>
      <c r="HF168" s="137"/>
      <c r="HG168" s="137"/>
      <c r="HH168" s="137"/>
      <c r="HI168" s="137"/>
      <c r="HJ168" s="137"/>
      <c r="HK168" s="137"/>
      <c r="HL168" s="137"/>
      <c r="HM168" s="137"/>
      <c r="HN168" s="137"/>
      <c r="HO168" s="137"/>
      <c r="HP168" s="137"/>
      <c r="HQ168" s="137"/>
      <c r="HR168" s="137"/>
      <c r="HS168" s="137"/>
      <c r="HT168" s="137"/>
      <c r="HU168" s="137"/>
      <c r="HV168" s="137"/>
      <c r="HW168" s="137"/>
      <c r="HX168" s="137"/>
      <c r="HY168" s="137"/>
      <c r="HZ168" s="137"/>
      <c r="IA168" s="137"/>
      <c r="IB168" s="137"/>
      <c r="IC168" s="137"/>
      <c r="ID168" s="137"/>
      <c r="IE168" s="137"/>
      <c r="IF168" s="137"/>
      <c r="IG168" s="137"/>
      <c r="IH168" s="137"/>
      <c r="II168" s="137"/>
      <c r="IJ168" s="137"/>
      <c r="IK168" s="137"/>
      <c r="IL168" s="137"/>
      <c r="IM168" s="137"/>
      <c r="IN168" s="137"/>
      <c r="IO168" s="137"/>
      <c r="IP168" s="137"/>
      <c r="IQ168" s="137"/>
    </row>
    <row r="169" spans="1:251" s="132" customFormat="1" x14ac:dyDescent="0.25">
      <c r="A169" s="131" t="s">
        <v>591</v>
      </c>
      <c r="B169" s="131" t="s">
        <v>437</v>
      </c>
      <c r="C169" s="131" t="s">
        <v>24</v>
      </c>
      <c r="D169" s="131" t="s">
        <v>461</v>
      </c>
      <c r="E169" s="131" t="s">
        <v>592</v>
      </c>
      <c r="F169" s="135" t="s">
        <v>788</v>
      </c>
      <c r="G169" s="59" t="s">
        <v>1691</v>
      </c>
      <c r="H169" s="131" t="s">
        <v>593</v>
      </c>
      <c r="I169" s="131" t="s">
        <v>442</v>
      </c>
      <c r="J169" s="133">
        <v>42879</v>
      </c>
      <c r="K169" s="131" t="s">
        <v>1702</v>
      </c>
      <c r="L169" s="131" t="s">
        <v>596</v>
      </c>
      <c r="M169" s="131" t="s">
        <v>597</v>
      </c>
      <c r="N169" s="131" t="s">
        <v>598</v>
      </c>
      <c r="O169" s="131" t="s">
        <v>599</v>
      </c>
      <c r="P169" s="131" t="s">
        <v>17</v>
      </c>
      <c r="Q169" s="131" t="s">
        <v>600</v>
      </c>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35"/>
      <c r="BS169" s="135"/>
      <c r="BT169" s="135"/>
      <c r="BU169" s="135"/>
      <c r="BV169" s="135"/>
      <c r="BW169" s="135"/>
      <c r="BX169" s="135"/>
      <c r="BY169" s="135"/>
      <c r="BZ169" s="135"/>
      <c r="CA169" s="135"/>
      <c r="CB169" s="135"/>
      <c r="CC169" s="135"/>
      <c r="CD169" s="135"/>
      <c r="CE169" s="135"/>
      <c r="CF169" s="135"/>
      <c r="CG169" s="135"/>
      <c r="CH169" s="135"/>
      <c r="CI169" s="135"/>
      <c r="CJ169" s="135"/>
      <c r="CK169" s="135"/>
      <c r="CL169" s="135"/>
      <c r="CM169" s="135"/>
      <c r="CN169" s="135"/>
      <c r="CO169" s="135"/>
      <c r="CP169" s="135"/>
      <c r="CQ169" s="135"/>
      <c r="CR169" s="135"/>
      <c r="CS169" s="135"/>
      <c r="CT169" s="135"/>
      <c r="CU169" s="135"/>
      <c r="CV169" s="135"/>
      <c r="CW169" s="135"/>
      <c r="CX169" s="135"/>
      <c r="CY169" s="135"/>
      <c r="CZ169" s="135"/>
      <c r="DA169" s="135"/>
      <c r="DB169" s="135"/>
      <c r="DC169" s="135"/>
      <c r="DD169" s="135"/>
      <c r="DE169" s="135"/>
      <c r="DF169" s="135"/>
      <c r="DG169" s="135"/>
      <c r="DH169" s="135"/>
      <c r="DI169" s="135"/>
      <c r="DJ169" s="135"/>
      <c r="DK169" s="135"/>
      <c r="DL169" s="135"/>
      <c r="DM169" s="135"/>
      <c r="DN169" s="135"/>
      <c r="DO169" s="135"/>
      <c r="DP169" s="135"/>
      <c r="DQ169" s="135"/>
      <c r="DR169" s="135"/>
      <c r="DS169" s="135"/>
      <c r="DT169" s="135"/>
      <c r="DU169" s="135"/>
      <c r="DV169" s="135"/>
      <c r="DW169" s="135"/>
      <c r="DX169" s="135"/>
      <c r="DY169" s="135"/>
      <c r="DZ169" s="135"/>
      <c r="EA169" s="135"/>
      <c r="EB169" s="135"/>
      <c r="EC169" s="135"/>
      <c r="ED169" s="135"/>
      <c r="EE169" s="135"/>
      <c r="EF169" s="135"/>
      <c r="EG169" s="135"/>
      <c r="EH169" s="135"/>
      <c r="EI169" s="135"/>
      <c r="EJ169" s="135"/>
      <c r="EK169" s="135"/>
      <c r="EL169" s="135"/>
      <c r="EM169" s="135"/>
      <c r="EN169" s="135"/>
      <c r="EO169" s="135"/>
      <c r="EP169" s="135"/>
      <c r="EQ169" s="135"/>
      <c r="ER169" s="135"/>
      <c r="ES169" s="135"/>
      <c r="ET169" s="135"/>
      <c r="EU169" s="135"/>
      <c r="EV169" s="135"/>
      <c r="EW169" s="135"/>
      <c r="EX169" s="135"/>
      <c r="EY169" s="135"/>
      <c r="EZ169" s="135"/>
      <c r="FA169" s="135"/>
      <c r="FB169" s="135"/>
      <c r="FC169" s="135"/>
      <c r="FD169" s="135"/>
      <c r="FE169" s="135"/>
      <c r="FF169" s="135"/>
      <c r="FG169" s="135"/>
      <c r="FH169" s="135"/>
      <c r="FI169" s="135"/>
      <c r="FJ169" s="135"/>
      <c r="FK169" s="135"/>
      <c r="FL169" s="135"/>
      <c r="FM169" s="135"/>
      <c r="FN169" s="135"/>
      <c r="FO169" s="135"/>
      <c r="FP169" s="135"/>
      <c r="FQ169" s="135"/>
      <c r="FR169" s="135"/>
      <c r="FS169" s="135"/>
      <c r="FT169" s="135"/>
      <c r="FU169" s="135"/>
      <c r="FV169" s="135"/>
      <c r="FW169" s="135"/>
      <c r="FX169" s="135"/>
      <c r="FY169" s="135"/>
      <c r="FZ169" s="135"/>
      <c r="GA169" s="135"/>
      <c r="GB169" s="135"/>
      <c r="GC169" s="135"/>
      <c r="GD169" s="135"/>
      <c r="GE169" s="135"/>
      <c r="GF169" s="135"/>
      <c r="GG169" s="135"/>
      <c r="GH169" s="135"/>
      <c r="GI169" s="135"/>
      <c r="GJ169" s="135"/>
      <c r="GK169" s="135"/>
      <c r="GL169" s="135"/>
      <c r="GM169" s="135"/>
      <c r="GN169" s="135"/>
      <c r="GO169" s="135"/>
      <c r="GP169" s="135"/>
      <c r="GQ169" s="135"/>
      <c r="GR169" s="135"/>
      <c r="GS169" s="135"/>
      <c r="GT169" s="135"/>
      <c r="GU169" s="135"/>
      <c r="GV169" s="135"/>
      <c r="GW169" s="135"/>
      <c r="GX169" s="135"/>
      <c r="GY169" s="135"/>
      <c r="GZ169" s="135"/>
      <c r="HA169" s="135"/>
      <c r="HB169" s="135"/>
      <c r="HC169" s="135"/>
      <c r="HD169" s="135"/>
      <c r="HE169" s="135"/>
      <c r="HF169" s="135"/>
      <c r="HG169" s="135"/>
      <c r="HH169" s="135"/>
      <c r="HI169" s="135"/>
      <c r="HJ169" s="135"/>
      <c r="HK169" s="135"/>
      <c r="HL169" s="135"/>
      <c r="HM169" s="135"/>
      <c r="HN169" s="135"/>
      <c r="HO169" s="135"/>
      <c r="HP169" s="135"/>
      <c r="HQ169" s="135"/>
      <c r="HR169" s="135"/>
      <c r="HS169" s="135"/>
      <c r="HT169" s="135"/>
      <c r="HU169" s="135"/>
      <c r="HV169" s="135"/>
      <c r="HW169" s="135"/>
      <c r="HX169" s="135"/>
      <c r="HY169" s="135"/>
      <c r="HZ169" s="135"/>
      <c r="IA169" s="135"/>
      <c r="IB169" s="135"/>
      <c r="IC169" s="135"/>
      <c r="ID169" s="135"/>
      <c r="IE169" s="135"/>
      <c r="IF169" s="135"/>
      <c r="IG169" s="135"/>
      <c r="IH169" s="135"/>
      <c r="II169" s="135"/>
      <c r="IJ169" s="135"/>
      <c r="IK169" s="135"/>
      <c r="IL169" s="135"/>
      <c r="IM169" s="135"/>
      <c r="IN169" s="135"/>
      <c r="IO169" s="135"/>
      <c r="IP169" s="135"/>
      <c r="IQ169" s="135"/>
    </row>
    <row r="170" spans="1:251" s="132" customFormat="1" x14ac:dyDescent="0.25">
      <c r="A170" s="138" t="s">
        <v>1105</v>
      </c>
      <c r="B170" s="138" t="s">
        <v>437</v>
      </c>
      <c r="C170" s="138" t="s">
        <v>24</v>
      </c>
      <c r="D170" s="138" t="s">
        <v>1106</v>
      </c>
      <c r="E170" s="138" t="s">
        <v>1106</v>
      </c>
      <c r="F170" s="137" t="s">
        <v>1085</v>
      </c>
      <c r="G170" s="141" t="s">
        <v>1691</v>
      </c>
      <c r="H170" s="138" t="s">
        <v>1107</v>
      </c>
      <c r="I170" s="138" t="s">
        <v>920</v>
      </c>
      <c r="J170" s="142">
        <v>42879</v>
      </c>
      <c r="K170" s="138" t="s">
        <v>1704</v>
      </c>
      <c r="L170" s="138" t="s">
        <v>596</v>
      </c>
      <c r="M170" s="138" t="s">
        <v>628</v>
      </c>
      <c r="N170" s="138" t="s">
        <v>1108</v>
      </c>
      <c r="O170" s="138" t="s">
        <v>454</v>
      </c>
      <c r="P170" s="138" t="s">
        <v>15</v>
      </c>
      <c r="Q170" s="138" t="s">
        <v>630</v>
      </c>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37"/>
      <c r="AM170" s="137"/>
      <c r="AN170" s="137"/>
      <c r="AO170" s="137"/>
      <c r="AP170" s="137"/>
      <c r="AQ170" s="137"/>
      <c r="AR170" s="137"/>
      <c r="AS170" s="137"/>
      <c r="AT170" s="137"/>
      <c r="AU170" s="137"/>
      <c r="AV170" s="137"/>
      <c r="AW170" s="137"/>
      <c r="AX170" s="137"/>
      <c r="AY170" s="137"/>
      <c r="AZ170" s="137"/>
      <c r="BA170" s="137"/>
      <c r="BB170" s="137"/>
      <c r="BC170" s="137"/>
      <c r="BD170" s="137"/>
      <c r="BE170" s="137"/>
      <c r="BF170" s="137"/>
      <c r="BG170" s="137"/>
      <c r="BH170" s="137"/>
      <c r="BI170" s="137"/>
      <c r="BJ170" s="137"/>
      <c r="BK170" s="137"/>
      <c r="BL170" s="137"/>
      <c r="BM170" s="137"/>
      <c r="BN170" s="137"/>
      <c r="BO170" s="137"/>
      <c r="BP170" s="137"/>
      <c r="BQ170" s="137"/>
      <c r="BR170" s="137"/>
      <c r="BS170" s="137"/>
      <c r="BT170" s="137"/>
      <c r="BU170" s="137"/>
      <c r="BV170" s="137"/>
      <c r="BW170" s="137"/>
      <c r="BX170" s="137"/>
      <c r="BY170" s="137"/>
      <c r="BZ170" s="137"/>
      <c r="CA170" s="137"/>
      <c r="CB170" s="137"/>
      <c r="CC170" s="137"/>
      <c r="CD170" s="137"/>
      <c r="CE170" s="137"/>
      <c r="CF170" s="137"/>
      <c r="CG170" s="137"/>
      <c r="CH170" s="137"/>
      <c r="CI170" s="137"/>
      <c r="CJ170" s="137"/>
      <c r="CK170" s="137"/>
      <c r="CL170" s="137"/>
      <c r="CM170" s="137"/>
      <c r="CN170" s="137"/>
      <c r="CO170" s="137"/>
      <c r="CP170" s="137"/>
      <c r="CQ170" s="137"/>
      <c r="CR170" s="137"/>
      <c r="CS170" s="137"/>
      <c r="CT170" s="137"/>
      <c r="CU170" s="137"/>
      <c r="CV170" s="137"/>
      <c r="CW170" s="137"/>
      <c r="CX170" s="137"/>
      <c r="CY170" s="137"/>
      <c r="CZ170" s="137"/>
      <c r="DA170" s="137"/>
      <c r="DB170" s="137"/>
      <c r="DC170" s="137"/>
      <c r="DD170" s="137"/>
      <c r="DE170" s="137"/>
      <c r="DF170" s="137"/>
      <c r="DG170" s="137"/>
      <c r="DH170" s="137"/>
      <c r="DI170" s="137"/>
      <c r="DJ170" s="137"/>
      <c r="DK170" s="137"/>
      <c r="DL170" s="137"/>
      <c r="DM170" s="137"/>
      <c r="DN170" s="137"/>
      <c r="DO170" s="137"/>
      <c r="DP170" s="137"/>
      <c r="DQ170" s="137"/>
      <c r="DR170" s="137"/>
      <c r="DS170" s="137"/>
      <c r="DT170" s="137"/>
      <c r="DU170" s="137"/>
      <c r="DV170" s="137"/>
      <c r="DW170" s="137"/>
      <c r="DX170" s="137"/>
      <c r="DY170" s="137"/>
      <c r="DZ170" s="137"/>
      <c r="EA170" s="137"/>
      <c r="EB170" s="137"/>
      <c r="EC170" s="137"/>
      <c r="ED170" s="137"/>
      <c r="EE170" s="137"/>
      <c r="EF170" s="137"/>
      <c r="EG170" s="137"/>
      <c r="EH170" s="137"/>
      <c r="EI170" s="137"/>
      <c r="EJ170" s="137"/>
      <c r="EK170" s="137"/>
      <c r="EL170" s="137"/>
      <c r="EM170" s="137"/>
      <c r="EN170" s="137"/>
      <c r="EO170" s="137"/>
      <c r="EP170" s="137"/>
      <c r="EQ170" s="137"/>
      <c r="ER170" s="137"/>
      <c r="ES170" s="137"/>
      <c r="ET170" s="137"/>
      <c r="EU170" s="137"/>
      <c r="EV170" s="137"/>
      <c r="EW170" s="137"/>
      <c r="EX170" s="137"/>
      <c r="EY170" s="137"/>
      <c r="EZ170" s="137"/>
      <c r="FA170" s="137"/>
      <c r="FB170" s="137"/>
      <c r="FC170" s="137"/>
      <c r="FD170" s="137"/>
      <c r="FE170" s="137"/>
      <c r="FF170" s="137"/>
      <c r="FG170" s="137"/>
      <c r="FH170" s="137"/>
      <c r="FI170" s="137"/>
      <c r="FJ170" s="137"/>
      <c r="FK170" s="137"/>
      <c r="FL170" s="137"/>
      <c r="FM170" s="137"/>
      <c r="FN170" s="137"/>
      <c r="FO170" s="137"/>
      <c r="FP170" s="137"/>
      <c r="FQ170" s="137"/>
      <c r="FR170" s="137"/>
      <c r="FS170" s="137"/>
      <c r="FT170" s="137"/>
      <c r="FU170" s="137"/>
      <c r="FV170" s="137"/>
      <c r="FW170" s="137"/>
      <c r="FX170" s="137"/>
      <c r="FY170" s="137"/>
      <c r="FZ170" s="137"/>
      <c r="GA170" s="137"/>
      <c r="GB170" s="137"/>
      <c r="GC170" s="137"/>
      <c r="GD170" s="137"/>
      <c r="GE170" s="137"/>
      <c r="GF170" s="137"/>
      <c r="GG170" s="137"/>
      <c r="GH170" s="137"/>
      <c r="GI170" s="137"/>
      <c r="GJ170" s="137"/>
      <c r="GK170" s="137"/>
      <c r="GL170" s="137"/>
      <c r="GM170" s="137"/>
      <c r="GN170" s="137"/>
      <c r="GO170" s="137"/>
      <c r="GP170" s="137"/>
      <c r="GQ170" s="137"/>
      <c r="GR170" s="137"/>
      <c r="GS170" s="137"/>
      <c r="GT170" s="137"/>
      <c r="GU170" s="137"/>
      <c r="GV170" s="137"/>
      <c r="GW170" s="137"/>
      <c r="GX170" s="137"/>
      <c r="GY170" s="137"/>
      <c r="GZ170" s="137"/>
      <c r="HA170" s="137"/>
      <c r="HB170" s="137"/>
      <c r="HC170" s="137"/>
      <c r="HD170" s="137"/>
      <c r="HE170" s="137"/>
      <c r="HF170" s="137"/>
      <c r="HG170" s="137"/>
      <c r="HH170" s="137"/>
      <c r="HI170" s="137"/>
      <c r="HJ170" s="137"/>
      <c r="HK170" s="137"/>
      <c r="HL170" s="137"/>
      <c r="HM170" s="137"/>
      <c r="HN170" s="137"/>
      <c r="HO170" s="137"/>
      <c r="HP170" s="137"/>
      <c r="HQ170" s="137"/>
      <c r="HR170" s="137"/>
      <c r="HS170" s="137"/>
      <c r="HT170" s="137"/>
      <c r="HU170" s="137"/>
      <c r="HV170" s="137"/>
      <c r="HW170" s="137"/>
      <c r="HX170" s="137"/>
      <c r="HY170" s="137"/>
      <c r="HZ170" s="137"/>
      <c r="IA170" s="137"/>
      <c r="IB170" s="137"/>
      <c r="IC170" s="137"/>
      <c r="ID170" s="137"/>
      <c r="IE170" s="137"/>
      <c r="IF170" s="137"/>
      <c r="IG170" s="137"/>
      <c r="IH170" s="137"/>
      <c r="II170" s="137"/>
      <c r="IJ170" s="137"/>
      <c r="IK170" s="137"/>
      <c r="IL170" s="137"/>
      <c r="IM170" s="137"/>
      <c r="IN170" s="137"/>
      <c r="IO170" s="137"/>
      <c r="IP170" s="137"/>
      <c r="IQ170" s="137"/>
    </row>
    <row r="171" spans="1:251" s="132" customFormat="1" x14ac:dyDescent="0.25">
      <c r="A171" s="131" t="s">
        <v>1705</v>
      </c>
      <c r="B171" s="131" t="e">
        <v>#N/A</v>
      </c>
      <c r="C171" s="131" t="e">
        <v>#N/A</v>
      </c>
      <c r="D171" s="131" t="e">
        <v>#N/A</v>
      </c>
      <c r="E171" s="131" t="e">
        <v>#N/A</v>
      </c>
      <c r="F171" s="135" t="s">
        <v>1706</v>
      </c>
      <c r="G171" s="59" t="s">
        <v>1691</v>
      </c>
      <c r="H171" s="131" t="s">
        <v>904</v>
      </c>
      <c r="I171" s="131" t="s">
        <v>484</v>
      </c>
      <c r="J171" s="133">
        <v>42879</v>
      </c>
      <c r="K171" s="131" t="s">
        <v>1703</v>
      </c>
      <c r="L171" s="131" t="s">
        <v>596</v>
      </c>
      <c r="M171" s="131" t="s">
        <v>616</v>
      </c>
      <c r="N171" s="131" t="s">
        <v>905</v>
      </c>
      <c r="O171" s="131" t="s">
        <v>454</v>
      </c>
      <c r="P171" s="131" t="s">
        <v>197</v>
      </c>
      <c r="Q171" s="131" t="s">
        <v>675</v>
      </c>
      <c r="R171" s="131"/>
      <c r="S171" s="131"/>
      <c r="T171" s="131"/>
      <c r="X171" s="131"/>
      <c r="Y171" s="131"/>
      <c r="Z171" s="131"/>
      <c r="AA171" s="131"/>
      <c r="AB171" s="131"/>
      <c r="AC171" s="131"/>
    </row>
    <row r="172" spans="1:251" s="132" customFormat="1" x14ac:dyDescent="0.25">
      <c r="A172" s="138" t="s">
        <v>1116</v>
      </c>
      <c r="B172" s="138" t="s">
        <v>437</v>
      </c>
      <c r="C172" s="138" t="s">
        <v>24</v>
      </c>
      <c r="D172" s="138" t="s">
        <v>826</v>
      </c>
      <c r="E172" s="138" t="s">
        <v>826</v>
      </c>
      <c r="F172" s="137" t="s">
        <v>1085</v>
      </c>
      <c r="G172" s="141" t="s">
        <v>1691</v>
      </c>
      <c r="H172" s="138" t="s">
        <v>1117</v>
      </c>
      <c r="I172" s="138" t="s">
        <v>920</v>
      </c>
      <c r="J172" s="142">
        <v>42879</v>
      </c>
      <c r="K172" s="138" t="s">
        <v>1704</v>
      </c>
      <c r="L172" s="138" t="s">
        <v>596</v>
      </c>
      <c r="M172" s="138" t="s">
        <v>646</v>
      </c>
      <c r="N172" s="138" t="s">
        <v>1118</v>
      </c>
      <c r="O172" s="138" t="s">
        <v>454</v>
      </c>
      <c r="P172" s="138" t="s">
        <v>15</v>
      </c>
      <c r="Q172" s="138" t="s">
        <v>894</v>
      </c>
      <c r="R172" s="138"/>
      <c r="S172" s="138"/>
      <c r="T172" s="138"/>
      <c r="U172" s="138"/>
      <c r="V172" s="138"/>
      <c r="W172" s="137"/>
      <c r="X172" s="138"/>
      <c r="Y172" s="138"/>
      <c r="Z172" s="138"/>
      <c r="AA172" s="138"/>
      <c r="AB172" s="138"/>
      <c r="AC172" s="138"/>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137"/>
      <c r="AZ172" s="137"/>
      <c r="BA172" s="137"/>
      <c r="BB172" s="137"/>
      <c r="BC172" s="137"/>
      <c r="BD172" s="137"/>
      <c r="BE172" s="137"/>
      <c r="BF172" s="137"/>
      <c r="BG172" s="137"/>
      <c r="BH172" s="137"/>
      <c r="BI172" s="137"/>
      <c r="BJ172" s="137"/>
      <c r="BK172" s="137"/>
      <c r="BL172" s="137"/>
      <c r="BM172" s="137"/>
      <c r="BN172" s="137"/>
      <c r="BO172" s="137"/>
      <c r="BP172" s="137"/>
      <c r="BQ172" s="137"/>
      <c r="BR172" s="137"/>
      <c r="BS172" s="137"/>
      <c r="BT172" s="137"/>
      <c r="BU172" s="137"/>
      <c r="BV172" s="137"/>
      <c r="BW172" s="137"/>
      <c r="BX172" s="137"/>
      <c r="BY172" s="137"/>
      <c r="BZ172" s="137"/>
      <c r="CA172" s="137"/>
      <c r="CB172" s="137"/>
      <c r="CC172" s="137"/>
      <c r="CD172" s="137"/>
      <c r="CE172" s="137"/>
      <c r="CF172" s="137"/>
      <c r="CG172" s="137"/>
      <c r="CH172" s="137"/>
      <c r="CI172" s="137"/>
      <c r="CJ172" s="137"/>
      <c r="CK172" s="137"/>
      <c r="CL172" s="137"/>
      <c r="CM172" s="137"/>
      <c r="CN172" s="137"/>
      <c r="CO172" s="137"/>
      <c r="CP172" s="137"/>
      <c r="CQ172" s="137"/>
      <c r="CR172" s="137"/>
      <c r="CS172" s="137"/>
      <c r="CT172" s="137"/>
      <c r="CU172" s="137"/>
      <c r="CV172" s="137"/>
      <c r="CW172" s="137"/>
      <c r="CX172" s="137"/>
      <c r="CY172" s="137"/>
      <c r="CZ172" s="137"/>
      <c r="DA172" s="137"/>
      <c r="DB172" s="137"/>
      <c r="DC172" s="137"/>
      <c r="DD172" s="137"/>
      <c r="DE172" s="137"/>
      <c r="DF172" s="137"/>
      <c r="DG172" s="137"/>
      <c r="DH172" s="137"/>
      <c r="DI172" s="137"/>
      <c r="DJ172" s="137"/>
      <c r="DK172" s="137"/>
      <c r="DL172" s="137"/>
      <c r="DM172" s="137"/>
      <c r="DN172" s="137"/>
      <c r="DO172" s="137"/>
      <c r="DP172" s="137"/>
      <c r="DQ172" s="137"/>
      <c r="DR172" s="137"/>
      <c r="DS172" s="137"/>
      <c r="DT172" s="137"/>
      <c r="DU172" s="137"/>
      <c r="DV172" s="137"/>
      <c r="DW172" s="137"/>
      <c r="DX172" s="137"/>
      <c r="DY172" s="137"/>
      <c r="DZ172" s="137"/>
      <c r="EA172" s="137"/>
      <c r="EB172" s="137"/>
      <c r="EC172" s="137"/>
      <c r="ED172" s="137"/>
      <c r="EE172" s="137"/>
      <c r="EF172" s="137"/>
      <c r="EG172" s="137"/>
      <c r="EH172" s="137"/>
      <c r="EI172" s="137"/>
      <c r="EJ172" s="137"/>
      <c r="EK172" s="137"/>
      <c r="EL172" s="137"/>
      <c r="EM172" s="137"/>
      <c r="EN172" s="137"/>
      <c r="EO172" s="137"/>
      <c r="EP172" s="137"/>
      <c r="EQ172" s="137"/>
      <c r="ER172" s="137"/>
      <c r="ES172" s="137"/>
      <c r="ET172" s="137"/>
      <c r="EU172" s="137"/>
      <c r="EV172" s="137"/>
      <c r="EW172" s="137"/>
      <c r="EX172" s="137"/>
      <c r="EY172" s="137"/>
      <c r="EZ172" s="137"/>
      <c r="FA172" s="137"/>
      <c r="FB172" s="137"/>
      <c r="FC172" s="137"/>
      <c r="FD172" s="137"/>
      <c r="FE172" s="137"/>
      <c r="FF172" s="137"/>
      <c r="FG172" s="137"/>
      <c r="FH172" s="137"/>
      <c r="FI172" s="137"/>
      <c r="FJ172" s="137"/>
      <c r="FK172" s="137"/>
      <c r="FL172" s="137"/>
      <c r="FM172" s="137"/>
      <c r="FN172" s="137"/>
      <c r="FO172" s="137"/>
      <c r="FP172" s="137"/>
      <c r="FQ172" s="137"/>
      <c r="FR172" s="137"/>
      <c r="FS172" s="137"/>
      <c r="FT172" s="137"/>
      <c r="FU172" s="137"/>
      <c r="FV172" s="137"/>
      <c r="FW172" s="137"/>
      <c r="FX172" s="137"/>
      <c r="FY172" s="137"/>
      <c r="FZ172" s="137"/>
      <c r="GA172" s="137"/>
      <c r="GB172" s="137"/>
      <c r="GC172" s="137"/>
      <c r="GD172" s="137"/>
      <c r="GE172" s="137"/>
      <c r="GF172" s="137"/>
      <c r="GG172" s="137"/>
      <c r="GH172" s="137"/>
      <c r="GI172" s="137"/>
      <c r="GJ172" s="137"/>
      <c r="GK172" s="137"/>
      <c r="GL172" s="137"/>
      <c r="GM172" s="137"/>
      <c r="GN172" s="137"/>
      <c r="GO172" s="137"/>
      <c r="GP172" s="137"/>
      <c r="GQ172" s="137"/>
      <c r="GR172" s="137"/>
      <c r="GS172" s="137"/>
      <c r="GT172" s="137"/>
      <c r="GU172" s="137"/>
      <c r="GV172" s="137"/>
      <c r="GW172" s="137"/>
      <c r="GX172" s="137"/>
      <c r="GY172" s="137"/>
      <c r="GZ172" s="137"/>
      <c r="HA172" s="137"/>
      <c r="HB172" s="137"/>
      <c r="HC172" s="137"/>
      <c r="HD172" s="137"/>
      <c r="HE172" s="137"/>
      <c r="HF172" s="137"/>
      <c r="HG172" s="137"/>
      <c r="HH172" s="137"/>
      <c r="HI172" s="137"/>
      <c r="HJ172" s="137"/>
      <c r="HK172" s="137"/>
      <c r="HL172" s="137"/>
      <c r="HM172" s="137"/>
      <c r="HN172" s="137"/>
      <c r="HO172" s="137"/>
      <c r="HP172" s="137"/>
      <c r="HQ172" s="137"/>
      <c r="HR172" s="137"/>
      <c r="HS172" s="137"/>
      <c r="HT172" s="137"/>
      <c r="HU172" s="137"/>
      <c r="HV172" s="137"/>
      <c r="HW172" s="137"/>
      <c r="HX172" s="137"/>
      <c r="HY172" s="137"/>
      <c r="HZ172" s="137"/>
      <c r="IA172" s="137"/>
      <c r="IB172" s="137"/>
      <c r="IC172" s="137"/>
      <c r="ID172" s="137"/>
      <c r="IE172" s="137"/>
      <c r="IF172" s="137"/>
      <c r="IG172" s="137"/>
      <c r="IH172" s="137"/>
      <c r="II172" s="137"/>
      <c r="IJ172" s="137"/>
      <c r="IK172" s="137"/>
      <c r="IL172" s="137"/>
      <c r="IM172" s="137"/>
      <c r="IN172" s="137"/>
      <c r="IO172" s="137"/>
      <c r="IP172" s="137"/>
      <c r="IQ172" s="137"/>
    </row>
    <row r="173" spans="1:251" s="132" customFormat="1" x14ac:dyDescent="0.25">
      <c r="A173" s="138" t="s">
        <v>692</v>
      </c>
      <c r="B173" s="138" t="s">
        <v>437</v>
      </c>
      <c r="C173" s="138" t="s">
        <v>24</v>
      </c>
      <c r="D173" s="138" t="s">
        <v>529</v>
      </c>
      <c r="E173" s="138" t="s">
        <v>693</v>
      </c>
      <c r="F173" s="137" t="s">
        <v>1085</v>
      </c>
      <c r="G173" s="141" t="s">
        <v>1691</v>
      </c>
      <c r="H173" s="138" t="s">
        <v>1119</v>
      </c>
      <c r="I173" s="138" t="s">
        <v>920</v>
      </c>
      <c r="J173" s="142">
        <v>42879</v>
      </c>
      <c r="K173" s="138" t="s">
        <v>1704</v>
      </c>
      <c r="L173" s="138" t="s">
        <v>596</v>
      </c>
      <c r="M173" s="138" t="s">
        <v>652</v>
      </c>
      <c r="N173" s="138" t="s">
        <v>695</v>
      </c>
      <c r="O173" s="138" t="s">
        <v>454</v>
      </c>
      <c r="P173" s="138" t="s">
        <v>16</v>
      </c>
      <c r="Q173" s="138" t="s">
        <v>696</v>
      </c>
      <c r="R173" s="138"/>
      <c r="S173" s="138"/>
      <c r="T173" s="138"/>
      <c r="U173" s="137"/>
      <c r="V173" s="137"/>
      <c r="W173" s="137"/>
      <c r="X173" s="138"/>
      <c r="Y173" s="137"/>
      <c r="Z173" s="138"/>
      <c r="AA173" s="138"/>
      <c r="AB173" s="138"/>
      <c r="AC173" s="138"/>
      <c r="AD173" s="137"/>
      <c r="AE173" s="137"/>
      <c r="AF173" s="137"/>
      <c r="AG173" s="137"/>
      <c r="AH173" s="137"/>
      <c r="AI173" s="137"/>
      <c r="AJ173" s="137"/>
      <c r="AK173" s="137"/>
      <c r="AL173" s="137"/>
      <c r="AM173" s="137"/>
      <c r="AN173" s="137"/>
      <c r="AO173" s="137"/>
      <c r="AP173" s="137"/>
      <c r="AQ173" s="137"/>
      <c r="AR173" s="137"/>
      <c r="AS173" s="137"/>
      <c r="AT173" s="137"/>
      <c r="AU173" s="137"/>
      <c r="AV173" s="137"/>
      <c r="AW173" s="137"/>
      <c r="AX173" s="137"/>
      <c r="AY173" s="137"/>
      <c r="AZ173" s="137"/>
      <c r="BA173" s="137"/>
      <c r="BB173" s="137"/>
      <c r="BC173" s="137"/>
      <c r="BD173" s="137"/>
      <c r="BE173" s="137"/>
      <c r="BF173" s="137"/>
      <c r="BG173" s="137"/>
      <c r="BH173" s="137"/>
      <c r="BI173" s="137"/>
      <c r="BJ173" s="137"/>
      <c r="BK173" s="137"/>
      <c r="BL173" s="137"/>
      <c r="BM173" s="137"/>
      <c r="BN173" s="137"/>
      <c r="BO173" s="137"/>
      <c r="BP173" s="137"/>
      <c r="BQ173" s="137"/>
      <c r="BR173" s="137"/>
      <c r="BS173" s="137"/>
      <c r="BT173" s="137"/>
      <c r="BU173" s="137"/>
      <c r="BV173" s="137"/>
      <c r="BW173" s="137"/>
      <c r="BX173" s="137"/>
      <c r="BY173" s="137"/>
      <c r="BZ173" s="137"/>
      <c r="CA173" s="137"/>
      <c r="CB173" s="137"/>
      <c r="CC173" s="137"/>
      <c r="CD173" s="137"/>
      <c r="CE173" s="137"/>
      <c r="CF173" s="137"/>
      <c r="CG173" s="137"/>
      <c r="CH173" s="137"/>
      <c r="CI173" s="137"/>
      <c r="CJ173" s="137"/>
      <c r="CK173" s="137"/>
      <c r="CL173" s="137"/>
      <c r="CM173" s="137"/>
      <c r="CN173" s="137"/>
      <c r="CO173" s="137"/>
      <c r="CP173" s="137"/>
      <c r="CQ173" s="137"/>
      <c r="CR173" s="137"/>
      <c r="CS173" s="137"/>
      <c r="CT173" s="137"/>
      <c r="CU173" s="137"/>
      <c r="CV173" s="137"/>
      <c r="CW173" s="137"/>
      <c r="CX173" s="137"/>
      <c r="CY173" s="137"/>
      <c r="CZ173" s="137"/>
      <c r="DA173" s="137"/>
      <c r="DB173" s="137"/>
      <c r="DC173" s="137"/>
      <c r="DD173" s="137"/>
      <c r="DE173" s="137"/>
      <c r="DF173" s="137"/>
      <c r="DG173" s="137"/>
      <c r="DH173" s="137"/>
      <c r="DI173" s="137"/>
      <c r="DJ173" s="137"/>
      <c r="DK173" s="137"/>
      <c r="DL173" s="137"/>
      <c r="DM173" s="137"/>
      <c r="DN173" s="137"/>
      <c r="DO173" s="137"/>
      <c r="DP173" s="137"/>
      <c r="DQ173" s="137"/>
      <c r="DR173" s="137"/>
      <c r="DS173" s="137"/>
      <c r="DT173" s="137"/>
      <c r="DU173" s="137"/>
      <c r="DV173" s="137"/>
      <c r="DW173" s="137"/>
      <c r="DX173" s="137"/>
      <c r="DY173" s="137"/>
      <c r="DZ173" s="137"/>
      <c r="EA173" s="137"/>
      <c r="EB173" s="137"/>
      <c r="EC173" s="137"/>
      <c r="ED173" s="137"/>
      <c r="EE173" s="137"/>
      <c r="EF173" s="137"/>
      <c r="EG173" s="137"/>
      <c r="EH173" s="137"/>
      <c r="EI173" s="137"/>
      <c r="EJ173" s="137"/>
      <c r="EK173" s="137"/>
      <c r="EL173" s="137"/>
      <c r="EM173" s="137"/>
      <c r="EN173" s="137"/>
      <c r="EO173" s="137"/>
      <c r="EP173" s="137"/>
      <c r="EQ173" s="137"/>
      <c r="ER173" s="137"/>
      <c r="ES173" s="137"/>
      <c r="ET173" s="137"/>
      <c r="EU173" s="137"/>
      <c r="EV173" s="137"/>
      <c r="EW173" s="137"/>
      <c r="EX173" s="137"/>
      <c r="EY173" s="137"/>
      <c r="EZ173" s="137"/>
      <c r="FA173" s="137"/>
      <c r="FB173" s="137"/>
      <c r="FC173" s="137"/>
      <c r="FD173" s="137"/>
      <c r="FE173" s="137"/>
      <c r="FF173" s="137"/>
      <c r="FG173" s="137"/>
      <c r="FH173" s="137"/>
      <c r="FI173" s="137"/>
      <c r="FJ173" s="137"/>
      <c r="FK173" s="137"/>
      <c r="FL173" s="137"/>
      <c r="FM173" s="137"/>
      <c r="FN173" s="137"/>
      <c r="FO173" s="137"/>
      <c r="FP173" s="137"/>
      <c r="FQ173" s="137"/>
      <c r="FR173" s="137"/>
      <c r="FS173" s="137"/>
      <c r="FT173" s="137"/>
      <c r="FU173" s="137"/>
      <c r="FV173" s="137"/>
      <c r="FW173" s="137"/>
      <c r="FX173" s="137"/>
      <c r="FY173" s="137"/>
      <c r="FZ173" s="137"/>
      <c r="GA173" s="137"/>
      <c r="GB173" s="137"/>
      <c r="GC173" s="137"/>
      <c r="GD173" s="137"/>
      <c r="GE173" s="137"/>
      <c r="GF173" s="137"/>
      <c r="GG173" s="137"/>
      <c r="GH173" s="137"/>
      <c r="GI173" s="137"/>
      <c r="GJ173" s="137"/>
      <c r="GK173" s="137"/>
      <c r="GL173" s="137"/>
      <c r="GM173" s="137"/>
      <c r="GN173" s="137"/>
      <c r="GO173" s="137"/>
      <c r="GP173" s="137"/>
      <c r="GQ173" s="137"/>
      <c r="GR173" s="137"/>
      <c r="GS173" s="137"/>
      <c r="GT173" s="137"/>
      <c r="GU173" s="137"/>
      <c r="GV173" s="137"/>
      <c r="GW173" s="137"/>
      <c r="GX173" s="137"/>
      <c r="GY173" s="137"/>
      <c r="GZ173" s="137"/>
      <c r="HA173" s="137"/>
      <c r="HB173" s="137"/>
      <c r="HC173" s="137"/>
      <c r="HD173" s="137"/>
      <c r="HE173" s="137"/>
      <c r="HF173" s="137"/>
      <c r="HG173" s="137"/>
      <c r="HH173" s="137"/>
      <c r="HI173" s="137"/>
      <c r="HJ173" s="137"/>
      <c r="HK173" s="137"/>
      <c r="HL173" s="137"/>
      <c r="HM173" s="137"/>
      <c r="HN173" s="137"/>
      <c r="HO173" s="137"/>
      <c r="HP173" s="137"/>
      <c r="HQ173" s="137"/>
      <c r="HR173" s="137"/>
      <c r="HS173" s="137"/>
      <c r="HT173" s="137"/>
      <c r="HU173" s="137"/>
      <c r="HV173" s="137"/>
      <c r="HW173" s="137"/>
      <c r="HX173" s="137"/>
      <c r="HY173" s="137"/>
      <c r="HZ173" s="137"/>
      <c r="IA173" s="137"/>
      <c r="IB173" s="137"/>
      <c r="IC173" s="137"/>
      <c r="ID173" s="137"/>
      <c r="IE173" s="137"/>
      <c r="IF173" s="137"/>
      <c r="IG173" s="137"/>
      <c r="IH173" s="137"/>
      <c r="II173" s="137"/>
      <c r="IJ173" s="137"/>
      <c r="IK173" s="137"/>
      <c r="IL173" s="137"/>
      <c r="IM173" s="137"/>
      <c r="IN173" s="137"/>
      <c r="IO173" s="137"/>
      <c r="IP173" s="137"/>
      <c r="IQ173" s="137"/>
    </row>
    <row r="174" spans="1:251" x14ac:dyDescent="0.25">
      <c r="A174" s="131" t="s">
        <v>906</v>
      </c>
      <c r="B174" s="131" t="s">
        <v>476</v>
      </c>
      <c r="C174" s="131" t="s">
        <v>24</v>
      </c>
      <c r="D174" s="131" t="s">
        <v>614</v>
      </c>
      <c r="E174" s="131" t="s">
        <v>626</v>
      </c>
      <c r="F174" s="135" t="s">
        <v>1085</v>
      </c>
      <c r="G174" s="59" t="s">
        <v>1691</v>
      </c>
      <c r="H174" s="131" t="s">
        <v>907</v>
      </c>
      <c r="I174" s="131" t="s">
        <v>484</v>
      </c>
      <c r="J174" s="133">
        <v>42879</v>
      </c>
      <c r="K174" s="131" t="s">
        <v>1703</v>
      </c>
      <c r="L174" s="131" t="s">
        <v>596</v>
      </c>
      <c r="M174" s="131" t="s">
        <v>700</v>
      </c>
      <c r="N174" s="131" t="s">
        <v>908</v>
      </c>
      <c r="O174" s="131" t="s">
        <v>507</v>
      </c>
      <c r="P174" s="131" t="s">
        <v>197</v>
      </c>
      <c r="Q174" s="131" t="s">
        <v>702</v>
      </c>
      <c r="R174" s="131"/>
      <c r="S174" s="131"/>
      <c r="T174" s="131"/>
      <c r="U174" s="132"/>
      <c r="V174" s="132"/>
      <c r="W174" s="132"/>
      <c r="X174" s="131"/>
      <c r="Y174" s="132"/>
      <c r="Z174" s="131"/>
      <c r="AA174" s="131"/>
      <c r="AB174" s="131"/>
      <c r="AC174" s="131"/>
      <c r="AD174" s="132"/>
      <c r="AE174" s="132"/>
      <c r="AF174" s="132"/>
      <c r="AG174" s="132"/>
      <c r="AH174" s="132"/>
      <c r="AI174" s="132"/>
      <c r="AJ174" s="132"/>
      <c r="AK174" s="132"/>
      <c r="AL174" s="132"/>
      <c r="AM174" s="132"/>
      <c r="AN174" s="132"/>
      <c r="AO174" s="132"/>
      <c r="AP174" s="132"/>
      <c r="AQ174" s="132"/>
      <c r="AR174" s="132"/>
      <c r="AS174" s="132"/>
      <c r="AT174" s="132"/>
      <c r="AU174" s="132"/>
      <c r="AV174" s="132"/>
      <c r="AW174" s="132"/>
      <c r="AX174" s="132"/>
      <c r="AY174" s="132"/>
      <c r="AZ174" s="132"/>
      <c r="BA174" s="132"/>
      <c r="BB174" s="132"/>
      <c r="BC174" s="132"/>
      <c r="BD174" s="132"/>
      <c r="BE174" s="132"/>
      <c r="BF174" s="132"/>
      <c r="BG174" s="132"/>
      <c r="BH174" s="132"/>
      <c r="BI174" s="132"/>
      <c r="BJ174" s="132"/>
      <c r="BK174" s="132"/>
      <c r="BL174" s="132"/>
      <c r="BM174" s="132"/>
      <c r="BN174" s="132"/>
      <c r="BO174" s="132"/>
      <c r="BP174" s="132"/>
      <c r="BQ174" s="132"/>
      <c r="BR174" s="132"/>
      <c r="BS174" s="132"/>
      <c r="BT174" s="132"/>
      <c r="BU174" s="132"/>
      <c r="BV174" s="132"/>
      <c r="BW174" s="132"/>
      <c r="BX174" s="132"/>
      <c r="BY174" s="132"/>
      <c r="BZ174" s="132"/>
      <c r="CA174" s="132"/>
      <c r="CB174" s="132"/>
      <c r="CC174" s="132"/>
      <c r="CD174" s="132"/>
      <c r="CE174" s="132"/>
      <c r="CF174" s="132"/>
      <c r="CG174" s="132"/>
      <c r="CH174" s="132"/>
      <c r="CI174" s="132"/>
      <c r="CJ174" s="132"/>
      <c r="CK174" s="132"/>
      <c r="CL174" s="132"/>
      <c r="CM174" s="132"/>
      <c r="CN174" s="132"/>
      <c r="CO174" s="132"/>
      <c r="CP174" s="132"/>
      <c r="CQ174" s="132"/>
      <c r="CR174" s="132"/>
      <c r="CS174" s="132"/>
      <c r="CT174" s="132"/>
      <c r="CU174" s="132"/>
      <c r="CV174" s="132"/>
      <c r="CW174" s="132"/>
      <c r="CX174" s="132"/>
      <c r="CY174" s="132"/>
      <c r="CZ174" s="132"/>
      <c r="DA174" s="132"/>
      <c r="DB174" s="132"/>
      <c r="DC174" s="132"/>
      <c r="DD174" s="132"/>
      <c r="DE174" s="132"/>
      <c r="DF174" s="132"/>
      <c r="DG174" s="132"/>
      <c r="DH174" s="132"/>
      <c r="DI174" s="132"/>
      <c r="DJ174" s="132"/>
      <c r="DK174" s="132"/>
      <c r="DL174" s="132"/>
      <c r="DM174" s="132"/>
      <c r="DN174" s="132"/>
      <c r="DO174" s="132"/>
      <c r="DP174" s="132"/>
      <c r="DQ174" s="132"/>
      <c r="DR174" s="132"/>
      <c r="DS174" s="132"/>
      <c r="DT174" s="132"/>
      <c r="DU174" s="132"/>
      <c r="DV174" s="132"/>
      <c r="DW174" s="132"/>
      <c r="DX174" s="132"/>
      <c r="DY174" s="132"/>
      <c r="DZ174" s="132"/>
      <c r="EA174" s="132"/>
      <c r="EB174" s="132"/>
      <c r="EC174" s="132"/>
      <c r="ED174" s="132"/>
      <c r="EE174" s="132"/>
      <c r="EF174" s="132"/>
      <c r="EG174" s="132"/>
      <c r="EH174" s="132"/>
      <c r="EI174" s="132"/>
      <c r="EJ174" s="132"/>
      <c r="EK174" s="132"/>
      <c r="EL174" s="132"/>
      <c r="EM174" s="132"/>
      <c r="EN174" s="132"/>
      <c r="EO174" s="132"/>
      <c r="EP174" s="132"/>
      <c r="EQ174" s="132"/>
      <c r="ER174" s="132"/>
      <c r="ES174" s="132"/>
      <c r="ET174" s="132"/>
      <c r="EU174" s="132"/>
      <c r="EV174" s="132"/>
      <c r="EW174" s="132"/>
      <c r="EX174" s="132"/>
      <c r="EY174" s="132"/>
      <c r="EZ174" s="132"/>
      <c r="FA174" s="132"/>
      <c r="FB174" s="132"/>
      <c r="FC174" s="132"/>
      <c r="FD174" s="132"/>
      <c r="FE174" s="132"/>
      <c r="FF174" s="132"/>
      <c r="FG174" s="132"/>
      <c r="FH174" s="132"/>
      <c r="FI174" s="132"/>
      <c r="FJ174" s="132"/>
      <c r="FK174" s="132"/>
      <c r="FL174" s="132"/>
      <c r="FM174" s="132"/>
      <c r="FN174" s="132"/>
      <c r="FO174" s="132"/>
      <c r="FP174" s="132"/>
      <c r="FQ174" s="132"/>
      <c r="FR174" s="132"/>
      <c r="FS174" s="132"/>
      <c r="FT174" s="132"/>
      <c r="FU174" s="132"/>
      <c r="FV174" s="132"/>
      <c r="FW174" s="132"/>
      <c r="FX174" s="132"/>
      <c r="FY174" s="132"/>
      <c r="FZ174" s="132"/>
      <c r="GA174" s="132"/>
      <c r="GB174" s="132"/>
      <c r="GC174" s="132"/>
      <c r="GD174" s="132"/>
      <c r="GE174" s="132"/>
      <c r="GF174" s="132"/>
      <c r="GG174" s="132"/>
      <c r="GH174" s="132"/>
      <c r="GI174" s="132"/>
      <c r="GJ174" s="132"/>
      <c r="GK174" s="132"/>
      <c r="GL174" s="132"/>
      <c r="GM174" s="132"/>
      <c r="GN174" s="132"/>
      <c r="GO174" s="132"/>
      <c r="GP174" s="132"/>
      <c r="GQ174" s="132"/>
      <c r="GR174" s="132"/>
      <c r="GS174" s="132"/>
      <c r="GT174" s="132"/>
      <c r="GU174" s="132"/>
      <c r="GV174" s="132"/>
      <c r="GW174" s="132"/>
      <c r="GX174" s="132"/>
      <c r="GY174" s="132"/>
      <c r="GZ174" s="132"/>
      <c r="HA174" s="132"/>
      <c r="HB174" s="132"/>
      <c r="HC174" s="132"/>
      <c r="HD174" s="132"/>
      <c r="HE174" s="132"/>
      <c r="HF174" s="132"/>
      <c r="HG174" s="132"/>
      <c r="HH174" s="132"/>
      <c r="HI174" s="132"/>
      <c r="HJ174" s="132"/>
      <c r="HK174" s="132"/>
      <c r="HL174" s="132"/>
      <c r="HM174" s="132"/>
      <c r="HN174" s="132"/>
      <c r="HO174" s="132"/>
      <c r="HP174" s="132"/>
      <c r="HQ174" s="132"/>
      <c r="HR174" s="132"/>
      <c r="HS174" s="132"/>
      <c r="HT174" s="132"/>
      <c r="HU174" s="132"/>
      <c r="HV174" s="132"/>
      <c r="HW174" s="132"/>
      <c r="HX174" s="132"/>
      <c r="HY174" s="132"/>
      <c r="HZ174" s="132"/>
      <c r="IA174" s="132"/>
      <c r="IB174" s="132"/>
      <c r="IC174" s="132"/>
      <c r="ID174" s="132"/>
      <c r="IE174" s="132"/>
      <c r="IF174" s="132"/>
      <c r="IG174" s="132"/>
      <c r="IH174" s="132"/>
      <c r="II174" s="132"/>
      <c r="IJ174" s="132"/>
      <c r="IK174" s="132"/>
      <c r="IL174" s="132"/>
      <c r="IM174" s="132"/>
      <c r="IN174" s="132"/>
      <c r="IO174" s="132"/>
      <c r="IP174" s="132"/>
      <c r="IQ174" s="132"/>
    </row>
    <row r="175" spans="1:251" s="132" customFormat="1" x14ac:dyDescent="0.25">
      <c r="A175" s="131" t="s">
        <v>601</v>
      </c>
      <c r="B175" s="131" t="s">
        <v>437</v>
      </c>
      <c r="C175" s="131" t="s">
        <v>24</v>
      </c>
      <c r="D175" s="131" t="s">
        <v>602</v>
      </c>
      <c r="E175" s="131" t="s">
        <v>602</v>
      </c>
      <c r="F175" s="135" t="s">
        <v>788</v>
      </c>
      <c r="G175" s="59" t="s">
        <v>1691</v>
      </c>
      <c r="H175" s="131" t="s">
        <v>603</v>
      </c>
      <c r="I175" s="131" t="s">
        <v>442</v>
      </c>
      <c r="J175" s="133">
        <v>42879</v>
      </c>
      <c r="K175" s="131" t="s">
        <v>1702</v>
      </c>
      <c r="L175" s="131" t="s">
        <v>596</v>
      </c>
      <c r="M175" s="131" t="s">
        <v>604</v>
      </c>
      <c r="N175" s="131" t="s">
        <v>605</v>
      </c>
      <c r="O175" s="131" t="s">
        <v>454</v>
      </c>
      <c r="P175" s="131" t="s">
        <v>15</v>
      </c>
      <c r="Q175" s="131" t="s">
        <v>606</v>
      </c>
      <c r="R175" s="131"/>
      <c r="S175" s="131"/>
      <c r="T175" s="131"/>
      <c r="U175" s="131"/>
      <c r="V175" s="135"/>
      <c r="W175" s="135"/>
      <c r="X175" s="131"/>
      <c r="Y175" s="131"/>
      <c r="Z175" s="131"/>
      <c r="AA175" s="131"/>
      <c r="AB175" s="131"/>
      <c r="AC175" s="131"/>
    </row>
    <row r="176" spans="1:251" s="132" customFormat="1" x14ac:dyDescent="0.25">
      <c r="A176" s="131" t="s">
        <v>909</v>
      </c>
      <c r="B176" s="131" t="s">
        <v>476</v>
      </c>
      <c r="C176" s="131" t="s">
        <v>24</v>
      </c>
      <c r="D176" s="131" t="s">
        <v>910</v>
      </c>
      <c r="E176" s="131" t="s">
        <v>626</v>
      </c>
      <c r="F176" s="135" t="s">
        <v>439</v>
      </c>
      <c r="G176" s="59" t="s">
        <v>1691</v>
      </c>
      <c r="H176" s="131" t="s">
        <v>911</v>
      </c>
      <c r="I176" s="131" t="s">
        <v>484</v>
      </c>
      <c r="J176" s="133">
        <v>42879</v>
      </c>
      <c r="K176" s="131" t="s">
        <v>1703</v>
      </c>
      <c r="L176" s="131" t="s">
        <v>596</v>
      </c>
      <c r="M176" s="131" t="s">
        <v>616</v>
      </c>
      <c r="N176" s="131" t="s">
        <v>912</v>
      </c>
      <c r="O176" s="131" t="s">
        <v>454</v>
      </c>
      <c r="P176" s="131" t="s">
        <v>15</v>
      </c>
      <c r="Q176" s="131" t="s">
        <v>675</v>
      </c>
      <c r="R176" s="131"/>
      <c r="S176" s="131"/>
      <c r="T176" s="131"/>
      <c r="U176" s="131"/>
      <c r="X176" s="131"/>
      <c r="Z176" s="131"/>
      <c r="AA176" s="131"/>
      <c r="AB176" s="131"/>
      <c r="AC176" s="131"/>
    </row>
    <row r="177" spans="1:251" s="132" customFormat="1" x14ac:dyDescent="0.25">
      <c r="A177" s="138" t="s">
        <v>1140</v>
      </c>
      <c r="B177" s="138" t="s">
        <v>437</v>
      </c>
      <c r="C177" s="138" t="s">
        <v>24</v>
      </c>
      <c r="D177" s="138" t="s">
        <v>1141</v>
      </c>
      <c r="E177" s="138" t="s">
        <v>1141</v>
      </c>
      <c r="F177" s="137" t="s">
        <v>1085</v>
      </c>
      <c r="G177" s="141" t="s">
        <v>1691</v>
      </c>
      <c r="H177" s="138" t="s">
        <v>1142</v>
      </c>
      <c r="I177" s="138" t="s">
        <v>920</v>
      </c>
      <c r="J177" s="142">
        <v>42879</v>
      </c>
      <c r="K177" s="138" t="s">
        <v>1704</v>
      </c>
      <c r="L177" s="138" t="s">
        <v>596</v>
      </c>
      <c r="M177" s="138" t="s">
        <v>659</v>
      </c>
      <c r="N177" s="138" t="s">
        <v>1143</v>
      </c>
      <c r="O177" s="138" t="s">
        <v>454</v>
      </c>
      <c r="P177" s="138" t="s">
        <v>15</v>
      </c>
      <c r="Q177" s="138" t="s">
        <v>662</v>
      </c>
      <c r="R177" s="138"/>
      <c r="S177" s="138"/>
      <c r="T177" s="138"/>
      <c r="U177" s="137"/>
      <c r="V177" s="137"/>
      <c r="W177" s="137"/>
      <c r="X177" s="138"/>
      <c r="Y177" s="138"/>
      <c r="Z177" s="138"/>
      <c r="AA177" s="138"/>
      <c r="AB177" s="138"/>
      <c r="AC177" s="138"/>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137"/>
      <c r="AZ177" s="137"/>
      <c r="BA177" s="137"/>
      <c r="BB177" s="137"/>
      <c r="BC177" s="137"/>
      <c r="BD177" s="137"/>
      <c r="BE177" s="137"/>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137"/>
      <c r="CF177" s="137"/>
      <c r="CG177" s="137"/>
      <c r="CH177" s="137"/>
      <c r="CI177" s="137"/>
      <c r="CJ177" s="137"/>
      <c r="CK177" s="137"/>
      <c r="CL177" s="137"/>
      <c r="CM177" s="137"/>
      <c r="CN177" s="137"/>
      <c r="CO177" s="137"/>
      <c r="CP177" s="137"/>
      <c r="CQ177" s="137"/>
      <c r="CR177" s="137"/>
      <c r="CS177" s="137"/>
      <c r="CT177" s="137"/>
      <c r="CU177" s="137"/>
      <c r="CV177" s="137"/>
      <c r="CW177" s="137"/>
      <c r="CX177" s="137"/>
      <c r="CY177" s="137"/>
      <c r="CZ177" s="137"/>
      <c r="DA177" s="137"/>
      <c r="DB177" s="137"/>
      <c r="DC177" s="137"/>
      <c r="DD177" s="137"/>
      <c r="DE177" s="137"/>
      <c r="DF177" s="137"/>
      <c r="DG177" s="137"/>
      <c r="DH177" s="137"/>
      <c r="DI177" s="137"/>
      <c r="DJ177" s="137"/>
      <c r="DK177" s="137"/>
      <c r="DL177" s="137"/>
      <c r="DM177" s="137"/>
      <c r="DN177" s="137"/>
      <c r="DO177" s="137"/>
      <c r="DP177" s="137"/>
      <c r="DQ177" s="137"/>
      <c r="DR177" s="137"/>
      <c r="DS177" s="137"/>
      <c r="DT177" s="137"/>
      <c r="DU177" s="137"/>
      <c r="DV177" s="137"/>
      <c r="DW177" s="137"/>
      <c r="DX177" s="137"/>
      <c r="DY177" s="137"/>
      <c r="DZ177" s="137"/>
      <c r="EA177" s="137"/>
      <c r="EB177" s="137"/>
      <c r="EC177" s="137"/>
      <c r="ED177" s="137"/>
      <c r="EE177" s="137"/>
      <c r="EF177" s="137"/>
      <c r="EG177" s="137"/>
      <c r="EH177" s="137"/>
      <c r="EI177" s="137"/>
      <c r="EJ177" s="137"/>
      <c r="EK177" s="137"/>
      <c r="EL177" s="137"/>
      <c r="EM177" s="137"/>
      <c r="EN177" s="137"/>
      <c r="EO177" s="137"/>
      <c r="EP177" s="137"/>
      <c r="EQ177" s="137"/>
      <c r="ER177" s="137"/>
      <c r="ES177" s="137"/>
      <c r="ET177" s="137"/>
      <c r="EU177" s="137"/>
      <c r="EV177" s="137"/>
      <c r="EW177" s="137"/>
      <c r="EX177" s="137"/>
      <c r="EY177" s="137"/>
      <c r="EZ177" s="137"/>
      <c r="FA177" s="137"/>
      <c r="FB177" s="137"/>
      <c r="FC177" s="137"/>
      <c r="FD177" s="137"/>
      <c r="FE177" s="137"/>
      <c r="FF177" s="137"/>
      <c r="FG177" s="137"/>
      <c r="FH177" s="137"/>
      <c r="FI177" s="137"/>
      <c r="FJ177" s="137"/>
      <c r="FK177" s="137"/>
      <c r="FL177" s="137"/>
      <c r="FM177" s="137"/>
      <c r="FN177" s="137"/>
      <c r="FO177" s="137"/>
      <c r="FP177" s="137"/>
      <c r="FQ177" s="137"/>
      <c r="FR177" s="137"/>
      <c r="FS177" s="137"/>
      <c r="FT177" s="137"/>
      <c r="FU177" s="137"/>
      <c r="FV177" s="137"/>
      <c r="FW177" s="137"/>
      <c r="FX177" s="137"/>
      <c r="FY177" s="137"/>
      <c r="FZ177" s="137"/>
      <c r="GA177" s="137"/>
      <c r="GB177" s="137"/>
      <c r="GC177" s="137"/>
      <c r="GD177" s="137"/>
      <c r="GE177" s="137"/>
      <c r="GF177" s="137"/>
      <c r="GG177" s="137"/>
      <c r="GH177" s="137"/>
      <c r="GI177" s="137"/>
      <c r="GJ177" s="137"/>
      <c r="GK177" s="137"/>
      <c r="GL177" s="137"/>
      <c r="GM177" s="137"/>
      <c r="GN177" s="137"/>
      <c r="GO177" s="137"/>
      <c r="GP177" s="137"/>
      <c r="GQ177" s="137"/>
      <c r="GR177" s="137"/>
      <c r="GS177" s="137"/>
      <c r="GT177" s="137"/>
      <c r="GU177" s="137"/>
      <c r="GV177" s="137"/>
      <c r="GW177" s="137"/>
      <c r="GX177" s="137"/>
      <c r="GY177" s="137"/>
      <c r="GZ177" s="137"/>
      <c r="HA177" s="137"/>
      <c r="HB177" s="137"/>
      <c r="HC177" s="137"/>
      <c r="HD177" s="137"/>
      <c r="HE177" s="137"/>
      <c r="HF177" s="137"/>
      <c r="HG177" s="137"/>
      <c r="HH177" s="137"/>
      <c r="HI177" s="137"/>
      <c r="HJ177" s="137"/>
      <c r="HK177" s="137"/>
      <c r="HL177" s="137"/>
      <c r="HM177" s="137"/>
      <c r="HN177" s="137"/>
      <c r="HO177" s="137"/>
      <c r="HP177" s="137"/>
      <c r="HQ177" s="137"/>
      <c r="HR177" s="137"/>
      <c r="HS177" s="137"/>
      <c r="HT177" s="137"/>
      <c r="HU177" s="137"/>
      <c r="HV177" s="137"/>
      <c r="HW177" s="137"/>
      <c r="HX177" s="137"/>
      <c r="HY177" s="137"/>
      <c r="HZ177" s="137"/>
      <c r="IA177" s="137"/>
      <c r="IB177" s="137"/>
      <c r="IC177" s="137"/>
      <c r="ID177" s="137"/>
      <c r="IE177" s="137"/>
      <c r="IF177" s="137"/>
      <c r="IG177" s="137"/>
      <c r="IH177" s="137"/>
      <c r="II177" s="137"/>
      <c r="IJ177" s="137"/>
      <c r="IK177" s="137"/>
      <c r="IL177" s="137"/>
      <c r="IM177" s="137"/>
      <c r="IN177" s="137"/>
      <c r="IO177" s="137"/>
      <c r="IP177" s="137"/>
      <c r="IQ177" s="137"/>
    </row>
    <row r="178" spans="1:251" s="132" customFormat="1" x14ac:dyDescent="0.25">
      <c r="A178" s="143" t="s">
        <v>619</v>
      </c>
      <c r="B178" s="131" t="s">
        <v>437</v>
      </c>
      <c r="C178" s="131" t="s">
        <v>24</v>
      </c>
      <c r="D178" s="131" t="s">
        <v>620</v>
      </c>
      <c r="E178" s="131" t="s">
        <v>620</v>
      </c>
      <c r="F178" s="135" t="s">
        <v>788</v>
      </c>
      <c r="G178" s="59" t="s">
        <v>1691</v>
      </c>
      <c r="H178" s="143" t="s">
        <v>621</v>
      </c>
      <c r="I178" s="144" t="s">
        <v>442</v>
      </c>
      <c r="J178" s="133">
        <v>42879</v>
      </c>
      <c r="K178" s="131" t="s">
        <v>1702</v>
      </c>
      <c r="L178" s="131" t="s">
        <v>596</v>
      </c>
      <c r="M178" s="144" t="s">
        <v>622</v>
      </c>
      <c r="N178" s="143" t="s">
        <v>623</v>
      </c>
      <c r="O178" s="144" t="s">
        <v>474</v>
      </c>
      <c r="P178" s="144" t="s">
        <v>14</v>
      </c>
      <c r="Q178" s="143" t="s">
        <v>624</v>
      </c>
      <c r="R178" s="131"/>
      <c r="S178" s="131"/>
      <c r="T178" s="131"/>
      <c r="U178" s="131"/>
      <c r="X178" s="131"/>
      <c r="Y178" s="131"/>
      <c r="Z178" s="131"/>
      <c r="AA178" s="131"/>
      <c r="AB178" s="131"/>
      <c r="AC178" s="131"/>
    </row>
    <row r="179" spans="1:251" s="132" customFormat="1" x14ac:dyDescent="0.25">
      <c r="A179" s="138" t="s">
        <v>1127</v>
      </c>
      <c r="B179" s="138" t="s">
        <v>437</v>
      </c>
      <c r="C179" s="138" t="s">
        <v>24</v>
      </c>
      <c r="D179" s="138" t="s">
        <v>1128</v>
      </c>
      <c r="E179" s="138" t="s">
        <v>1129</v>
      </c>
      <c r="F179" s="137" t="s">
        <v>788</v>
      </c>
      <c r="G179" s="141" t="s">
        <v>1691</v>
      </c>
      <c r="H179" s="138" t="s">
        <v>1130</v>
      </c>
      <c r="I179" s="138" t="s">
        <v>920</v>
      </c>
      <c r="J179" s="142">
        <v>42879</v>
      </c>
      <c r="K179" s="138" t="s">
        <v>1704</v>
      </c>
      <c r="L179" s="138" t="s">
        <v>596</v>
      </c>
      <c r="M179" s="138" t="s">
        <v>684</v>
      </c>
      <c r="N179" s="138" t="s">
        <v>1131</v>
      </c>
      <c r="O179" s="138" t="s">
        <v>454</v>
      </c>
      <c r="P179" s="138" t="s">
        <v>15</v>
      </c>
      <c r="Q179" s="138" t="s">
        <v>686</v>
      </c>
      <c r="R179" s="138"/>
      <c r="S179" s="138"/>
      <c r="T179" s="138"/>
      <c r="U179" s="137"/>
      <c r="V179" s="137"/>
      <c r="W179" s="137"/>
      <c r="X179" s="138"/>
      <c r="Y179" s="138"/>
      <c r="Z179" s="138"/>
      <c r="AA179" s="138"/>
      <c r="AB179" s="138"/>
      <c r="AC179" s="138"/>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137"/>
      <c r="AZ179" s="137"/>
      <c r="BA179" s="137"/>
      <c r="BB179" s="137"/>
      <c r="BC179" s="137"/>
      <c r="BD179" s="137"/>
      <c r="BE179" s="137"/>
      <c r="BF179" s="137"/>
      <c r="BG179" s="137"/>
      <c r="BH179" s="137"/>
      <c r="BI179" s="137"/>
      <c r="BJ179" s="137"/>
      <c r="BK179" s="137"/>
      <c r="BL179" s="137"/>
      <c r="BM179" s="137"/>
      <c r="BN179" s="137"/>
      <c r="BO179" s="137"/>
      <c r="BP179" s="137"/>
      <c r="BQ179" s="137"/>
      <c r="BR179" s="137"/>
      <c r="BS179" s="137"/>
      <c r="BT179" s="137"/>
      <c r="BU179" s="137"/>
      <c r="BV179" s="137"/>
      <c r="BW179" s="137"/>
      <c r="BX179" s="137"/>
      <c r="BY179" s="137"/>
      <c r="BZ179" s="137"/>
      <c r="CA179" s="137"/>
      <c r="CB179" s="137"/>
      <c r="CC179" s="137"/>
      <c r="CD179" s="137"/>
      <c r="CE179" s="137"/>
      <c r="CF179" s="137"/>
      <c r="CG179" s="137"/>
      <c r="CH179" s="137"/>
      <c r="CI179" s="137"/>
      <c r="CJ179" s="137"/>
      <c r="CK179" s="137"/>
      <c r="CL179" s="137"/>
      <c r="CM179" s="137"/>
      <c r="CN179" s="137"/>
      <c r="CO179" s="137"/>
      <c r="CP179" s="137"/>
      <c r="CQ179" s="137"/>
      <c r="CR179" s="137"/>
      <c r="CS179" s="137"/>
      <c r="CT179" s="137"/>
      <c r="CU179" s="137"/>
      <c r="CV179" s="137"/>
      <c r="CW179" s="137"/>
      <c r="CX179" s="137"/>
      <c r="CY179" s="137"/>
      <c r="CZ179" s="137"/>
      <c r="DA179" s="137"/>
      <c r="DB179" s="137"/>
      <c r="DC179" s="137"/>
      <c r="DD179" s="137"/>
      <c r="DE179" s="137"/>
      <c r="DF179" s="137"/>
      <c r="DG179" s="137"/>
      <c r="DH179" s="137"/>
      <c r="DI179" s="137"/>
      <c r="DJ179" s="137"/>
      <c r="DK179" s="137"/>
      <c r="DL179" s="137"/>
      <c r="DM179" s="137"/>
      <c r="DN179" s="137"/>
      <c r="DO179" s="137"/>
      <c r="DP179" s="137"/>
      <c r="DQ179" s="137"/>
      <c r="DR179" s="137"/>
      <c r="DS179" s="137"/>
      <c r="DT179" s="137"/>
      <c r="DU179" s="137"/>
      <c r="DV179" s="137"/>
      <c r="DW179" s="137"/>
      <c r="DX179" s="137"/>
      <c r="DY179" s="137"/>
      <c r="DZ179" s="137"/>
      <c r="EA179" s="137"/>
      <c r="EB179" s="137"/>
      <c r="EC179" s="137"/>
      <c r="ED179" s="137"/>
      <c r="EE179" s="137"/>
      <c r="EF179" s="137"/>
      <c r="EG179" s="137"/>
      <c r="EH179" s="137"/>
      <c r="EI179" s="137"/>
      <c r="EJ179" s="137"/>
      <c r="EK179" s="137"/>
      <c r="EL179" s="137"/>
      <c r="EM179" s="137"/>
      <c r="EN179" s="137"/>
      <c r="EO179" s="137"/>
      <c r="EP179" s="137"/>
      <c r="EQ179" s="137"/>
      <c r="ER179" s="137"/>
      <c r="ES179" s="137"/>
      <c r="ET179" s="137"/>
      <c r="EU179" s="137"/>
      <c r="EV179" s="137"/>
      <c r="EW179" s="137"/>
      <c r="EX179" s="137"/>
      <c r="EY179" s="137"/>
      <c r="EZ179" s="137"/>
      <c r="FA179" s="137"/>
      <c r="FB179" s="137"/>
      <c r="FC179" s="137"/>
      <c r="FD179" s="137"/>
      <c r="FE179" s="137"/>
      <c r="FF179" s="137"/>
      <c r="FG179" s="137"/>
      <c r="FH179" s="137"/>
      <c r="FI179" s="137"/>
      <c r="FJ179" s="137"/>
      <c r="FK179" s="137"/>
      <c r="FL179" s="137"/>
      <c r="FM179" s="137"/>
      <c r="FN179" s="137"/>
      <c r="FO179" s="137"/>
      <c r="FP179" s="137"/>
      <c r="FQ179" s="137"/>
      <c r="FR179" s="137"/>
      <c r="FS179" s="137"/>
      <c r="FT179" s="137"/>
      <c r="FU179" s="137"/>
      <c r="FV179" s="137"/>
      <c r="FW179" s="137"/>
      <c r="FX179" s="137"/>
      <c r="FY179" s="137"/>
      <c r="FZ179" s="137"/>
      <c r="GA179" s="137"/>
      <c r="GB179" s="137"/>
      <c r="GC179" s="137"/>
      <c r="GD179" s="137"/>
      <c r="GE179" s="137"/>
      <c r="GF179" s="137"/>
      <c r="GG179" s="137"/>
      <c r="GH179" s="137"/>
      <c r="GI179" s="137"/>
      <c r="GJ179" s="137"/>
      <c r="GK179" s="137"/>
      <c r="GL179" s="137"/>
      <c r="GM179" s="137"/>
      <c r="GN179" s="137"/>
      <c r="GO179" s="137"/>
      <c r="GP179" s="137"/>
      <c r="GQ179" s="137"/>
      <c r="GR179" s="137"/>
      <c r="GS179" s="137"/>
      <c r="GT179" s="137"/>
      <c r="GU179" s="137"/>
      <c r="GV179" s="137"/>
      <c r="GW179" s="137"/>
      <c r="GX179" s="137"/>
      <c r="GY179" s="137"/>
      <c r="GZ179" s="137"/>
      <c r="HA179" s="137"/>
      <c r="HB179" s="137"/>
      <c r="HC179" s="137"/>
      <c r="HD179" s="137"/>
      <c r="HE179" s="137"/>
      <c r="HF179" s="137"/>
      <c r="HG179" s="137"/>
      <c r="HH179" s="137"/>
      <c r="HI179" s="137"/>
      <c r="HJ179" s="137"/>
      <c r="HK179" s="137"/>
      <c r="HL179" s="137"/>
      <c r="HM179" s="137"/>
      <c r="HN179" s="137"/>
      <c r="HO179" s="137"/>
      <c r="HP179" s="137"/>
      <c r="HQ179" s="137"/>
      <c r="HR179" s="137"/>
      <c r="HS179" s="137"/>
      <c r="HT179" s="137"/>
      <c r="HU179" s="137"/>
      <c r="HV179" s="137"/>
      <c r="HW179" s="137"/>
      <c r="HX179" s="137"/>
      <c r="HY179" s="137"/>
      <c r="HZ179" s="137"/>
      <c r="IA179" s="137"/>
      <c r="IB179" s="137"/>
      <c r="IC179" s="137"/>
      <c r="ID179" s="137"/>
      <c r="IE179" s="137"/>
      <c r="IF179" s="137"/>
      <c r="IG179" s="137"/>
      <c r="IH179" s="137"/>
      <c r="II179" s="137"/>
      <c r="IJ179" s="137"/>
      <c r="IK179" s="137"/>
      <c r="IL179" s="137"/>
      <c r="IM179" s="137"/>
      <c r="IN179" s="137"/>
      <c r="IO179" s="137"/>
      <c r="IP179" s="137"/>
      <c r="IQ179" s="137"/>
    </row>
    <row r="180" spans="1:251" s="132" customFormat="1" x14ac:dyDescent="0.25">
      <c r="A180" s="131" t="s">
        <v>642</v>
      </c>
      <c r="B180" s="131" t="s">
        <v>476</v>
      </c>
      <c r="C180" s="131" t="s">
        <v>25</v>
      </c>
      <c r="D180" s="131" t="s">
        <v>643</v>
      </c>
      <c r="E180" s="131" t="s">
        <v>644</v>
      </c>
      <c r="F180" s="135" t="s">
        <v>439</v>
      </c>
      <c r="G180" s="59" t="s">
        <v>440</v>
      </c>
      <c r="H180" s="131" t="s">
        <v>645</v>
      </c>
      <c r="I180" s="131" t="s">
        <v>442</v>
      </c>
      <c r="J180" s="133">
        <v>42879</v>
      </c>
      <c r="K180" s="131" t="s">
        <v>1702</v>
      </c>
      <c r="L180" s="131" t="s">
        <v>596</v>
      </c>
      <c r="M180" s="131" t="s">
        <v>646</v>
      </c>
      <c r="N180" s="131" t="s">
        <v>647</v>
      </c>
      <c r="O180" s="131" t="s">
        <v>447</v>
      </c>
      <c r="P180" s="131" t="s">
        <v>197</v>
      </c>
      <c r="Q180" s="131" t="s">
        <v>648</v>
      </c>
      <c r="R180" s="131"/>
      <c r="S180" s="131"/>
      <c r="T180" s="131"/>
      <c r="U180" s="131"/>
      <c r="X180" s="131"/>
      <c r="Y180" s="131"/>
      <c r="Z180" s="131"/>
      <c r="AA180" s="131"/>
      <c r="AB180" s="131"/>
      <c r="AC180" s="131"/>
    </row>
    <row r="181" spans="1:251" s="132" customFormat="1" x14ac:dyDescent="0.25">
      <c r="A181" s="131" t="s">
        <v>649</v>
      </c>
      <c r="B181" s="131" t="s">
        <v>437</v>
      </c>
      <c r="C181" s="131" t="s">
        <v>24</v>
      </c>
      <c r="D181" s="131" t="s">
        <v>650</v>
      </c>
      <c r="E181" s="131" t="s">
        <v>650</v>
      </c>
      <c r="F181" s="135" t="s">
        <v>788</v>
      </c>
      <c r="G181" s="59" t="s">
        <v>1691</v>
      </c>
      <c r="H181" s="131" t="s">
        <v>651</v>
      </c>
      <c r="I181" s="131" t="s">
        <v>442</v>
      </c>
      <c r="J181" s="133">
        <v>42879</v>
      </c>
      <c r="K181" s="131" t="s">
        <v>1702</v>
      </c>
      <c r="L181" s="131" t="s">
        <v>596</v>
      </c>
      <c r="M181" s="131" t="s">
        <v>652</v>
      </c>
      <c r="N181" s="131" t="s">
        <v>653</v>
      </c>
      <c r="O181" s="131" t="s">
        <v>447</v>
      </c>
      <c r="P181" s="131" t="s">
        <v>197</v>
      </c>
      <c r="Q181" s="131" t="s">
        <v>654</v>
      </c>
      <c r="R181" s="131"/>
      <c r="S181" s="131"/>
      <c r="T181" s="131"/>
      <c r="X181" s="131"/>
      <c r="Y181" s="131"/>
      <c r="Z181" s="131"/>
      <c r="AA181" s="131"/>
      <c r="AB181" s="131"/>
      <c r="AC181" s="131"/>
    </row>
    <row r="182" spans="1:251" x14ac:dyDescent="0.25">
      <c r="A182" s="131" t="s">
        <v>672</v>
      </c>
      <c r="B182" s="131" t="s">
        <v>476</v>
      </c>
      <c r="C182" s="131" t="s">
        <v>24</v>
      </c>
      <c r="D182" s="131" t="s">
        <v>557</v>
      </c>
      <c r="E182" s="131" t="s">
        <v>664</v>
      </c>
      <c r="F182" s="135" t="s">
        <v>788</v>
      </c>
      <c r="G182" s="59" t="s">
        <v>1691</v>
      </c>
      <c r="H182" s="131" t="s">
        <v>673</v>
      </c>
      <c r="I182" s="131" t="s">
        <v>442</v>
      </c>
      <c r="J182" s="133">
        <v>42879</v>
      </c>
      <c r="K182" s="131" t="s">
        <v>1702</v>
      </c>
      <c r="L182" s="131" t="s">
        <v>596</v>
      </c>
      <c r="M182" s="131" t="s">
        <v>616</v>
      </c>
      <c r="N182" s="131" t="s">
        <v>674</v>
      </c>
      <c r="O182" s="131" t="s">
        <v>507</v>
      </c>
      <c r="P182" s="131" t="s">
        <v>15</v>
      </c>
      <c r="Q182" s="131" t="s">
        <v>675</v>
      </c>
      <c r="R182" s="131"/>
      <c r="S182" s="131"/>
      <c r="T182" s="131"/>
      <c r="U182" s="131"/>
      <c r="V182" s="135"/>
      <c r="W182" s="135"/>
      <c r="X182" s="131"/>
      <c r="Y182" s="131"/>
      <c r="Z182" s="131"/>
      <c r="AA182" s="131"/>
      <c r="AB182" s="131"/>
      <c r="AC182" s="131"/>
      <c r="AD182" s="135"/>
      <c r="AE182" s="135"/>
      <c r="AF182" s="135"/>
      <c r="AG182" s="135"/>
      <c r="AH182" s="135"/>
      <c r="AI182" s="135"/>
      <c r="AJ182" s="135"/>
      <c r="AK182" s="135"/>
      <c r="AL182" s="135"/>
      <c r="AM182" s="135"/>
      <c r="AN182" s="135"/>
      <c r="AO182" s="135"/>
      <c r="AP182" s="135"/>
      <c r="AQ182" s="135"/>
      <c r="AR182" s="135"/>
      <c r="AS182" s="135"/>
      <c r="AT182" s="135"/>
      <c r="AU182" s="135"/>
      <c r="AV182" s="135"/>
      <c r="AW182" s="135"/>
      <c r="AX182" s="135"/>
      <c r="AY182" s="135"/>
      <c r="AZ182" s="135"/>
      <c r="BA182" s="135"/>
      <c r="BB182" s="135"/>
      <c r="BC182" s="135"/>
      <c r="BD182" s="135"/>
      <c r="BE182" s="135"/>
      <c r="BF182" s="135"/>
      <c r="BG182" s="135"/>
      <c r="BH182" s="135"/>
      <c r="BI182" s="135"/>
      <c r="BJ182" s="135"/>
      <c r="BK182" s="135"/>
      <c r="BL182" s="135"/>
      <c r="BM182" s="135"/>
      <c r="BN182" s="135"/>
      <c r="BO182" s="135"/>
      <c r="BP182" s="135"/>
      <c r="BQ182" s="135"/>
      <c r="BR182" s="135"/>
      <c r="BS182" s="135"/>
      <c r="BT182" s="135"/>
      <c r="BU182" s="135"/>
      <c r="BV182" s="135"/>
      <c r="BW182" s="135"/>
      <c r="BX182" s="135"/>
      <c r="BY182" s="135"/>
      <c r="BZ182" s="135"/>
      <c r="CA182" s="135"/>
      <c r="CB182" s="135"/>
      <c r="CC182" s="135"/>
      <c r="CD182" s="135"/>
      <c r="CE182" s="135"/>
      <c r="CF182" s="135"/>
      <c r="CG182" s="135"/>
      <c r="CH182" s="135"/>
      <c r="CI182" s="135"/>
      <c r="CJ182" s="135"/>
      <c r="CK182" s="135"/>
      <c r="CL182" s="135"/>
      <c r="CM182" s="135"/>
      <c r="CN182" s="135"/>
      <c r="CO182" s="135"/>
      <c r="CP182" s="135"/>
      <c r="CQ182" s="135"/>
      <c r="CR182" s="135"/>
      <c r="CS182" s="135"/>
      <c r="CT182" s="135"/>
      <c r="CU182" s="135"/>
      <c r="CV182" s="135"/>
      <c r="CW182" s="135"/>
      <c r="CX182" s="135"/>
      <c r="CY182" s="135"/>
      <c r="CZ182" s="135"/>
      <c r="DA182" s="135"/>
      <c r="DB182" s="135"/>
      <c r="DC182" s="135"/>
      <c r="DD182" s="135"/>
      <c r="DE182" s="135"/>
      <c r="DF182" s="135"/>
      <c r="DG182" s="135"/>
      <c r="DH182" s="135"/>
      <c r="DI182" s="135"/>
      <c r="DJ182" s="135"/>
      <c r="DK182" s="135"/>
      <c r="DL182" s="135"/>
      <c r="DM182" s="135"/>
      <c r="DN182" s="135"/>
      <c r="DO182" s="135"/>
      <c r="DP182" s="135"/>
      <c r="DQ182" s="135"/>
      <c r="DR182" s="135"/>
      <c r="DS182" s="135"/>
      <c r="DT182" s="135"/>
      <c r="DU182" s="135"/>
      <c r="DV182" s="135"/>
      <c r="DW182" s="135"/>
      <c r="DX182" s="135"/>
      <c r="DY182" s="135"/>
      <c r="DZ182" s="135"/>
      <c r="EA182" s="135"/>
      <c r="EB182" s="135"/>
      <c r="EC182" s="135"/>
      <c r="ED182" s="135"/>
      <c r="EE182" s="135"/>
      <c r="EF182" s="135"/>
      <c r="EG182" s="135"/>
      <c r="EH182" s="135"/>
      <c r="EI182" s="135"/>
      <c r="EJ182" s="135"/>
      <c r="EK182" s="135"/>
      <c r="EL182" s="135"/>
      <c r="EM182" s="135"/>
      <c r="EN182" s="135"/>
      <c r="EO182" s="135"/>
      <c r="EP182" s="135"/>
      <c r="EQ182" s="135"/>
      <c r="ER182" s="135"/>
      <c r="ES182" s="135"/>
      <c r="ET182" s="135"/>
      <c r="EU182" s="135"/>
      <c r="EV182" s="135"/>
      <c r="EW182" s="135"/>
      <c r="EX182" s="135"/>
      <c r="EY182" s="135"/>
      <c r="EZ182" s="135"/>
      <c r="FA182" s="135"/>
      <c r="FB182" s="135"/>
      <c r="FC182" s="135"/>
      <c r="FD182" s="135"/>
      <c r="FE182" s="135"/>
      <c r="FF182" s="135"/>
      <c r="FG182" s="135"/>
      <c r="FH182" s="135"/>
      <c r="FI182" s="135"/>
      <c r="FJ182" s="135"/>
      <c r="FK182" s="135"/>
      <c r="FL182" s="135"/>
      <c r="FM182" s="135"/>
      <c r="FN182" s="135"/>
      <c r="FO182" s="135"/>
      <c r="FP182" s="135"/>
      <c r="FQ182" s="135"/>
      <c r="FR182" s="135"/>
      <c r="FS182" s="135"/>
      <c r="FT182" s="135"/>
      <c r="FU182" s="135"/>
      <c r="FV182" s="135"/>
      <c r="FW182" s="135"/>
      <c r="FX182" s="135"/>
      <c r="FY182" s="135"/>
      <c r="FZ182" s="135"/>
      <c r="GA182" s="135"/>
      <c r="GB182" s="135"/>
      <c r="GC182" s="135"/>
      <c r="GD182" s="135"/>
      <c r="GE182" s="135"/>
      <c r="GF182" s="135"/>
      <c r="GG182" s="135"/>
      <c r="GH182" s="135"/>
      <c r="GI182" s="135"/>
      <c r="GJ182" s="135"/>
      <c r="GK182" s="135"/>
      <c r="GL182" s="135"/>
      <c r="GM182" s="135"/>
      <c r="GN182" s="135"/>
      <c r="GO182" s="135"/>
      <c r="GP182" s="135"/>
      <c r="GQ182" s="135"/>
      <c r="GR182" s="135"/>
      <c r="GS182" s="135"/>
      <c r="GT182" s="135"/>
      <c r="GU182" s="135"/>
      <c r="GV182" s="135"/>
      <c r="GW182" s="135"/>
      <c r="GX182" s="135"/>
      <c r="GY182" s="135"/>
      <c r="GZ182" s="135"/>
      <c r="HA182" s="135"/>
      <c r="HB182" s="135"/>
      <c r="HC182" s="135"/>
      <c r="HD182" s="135"/>
      <c r="HE182" s="135"/>
      <c r="HF182" s="135"/>
      <c r="HG182" s="135"/>
      <c r="HH182" s="135"/>
      <c r="HI182" s="135"/>
      <c r="HJ182" s="135"/>
      <c r="HK182" s="135"/>
      <c r="HL182" s="135"/>
      <c r="HM182" s="135"/>
      <c r="HN182" s="135"/>
      <c r="HO182" s="135"/>
      <c r="HP182" s="135"/>
      <c r="HQ182" s="135"/>
      <c r="HR182" s="135"/>
      <c r="HS182" s="135"/>
      <c r="HT182" s="135"/>
      <c r="HU182" s="135"/>
      <c r="HV182" s="135"/>
      <c r="HW182" s="135"/>
      <c r="HX182" s="135"/>
      <c r="HY182" s="135"/>
      <c r="HZ182" s="135"/>
      <c r="IA182" s="135"/>
      <c r="IB182" s="135"/>
      <c r="IC182" s="135"/>
      <c r="ID182" s="135"/>
      <c r="IE182" s="135"/>
      <c r="IF182" s="135"/>
      <c r="IG182" s="135"/>
      <c r="IH182" s="135"/>
      <c r="II182" s="135"/>
      <c r="IJ182" s="135"/>
      <c r="IK182" s="135"/>
      <c r="IL182" s="135"/>
      <c r="IM182" s="135"/>
      <c r="IN182" s="135"/>
      <c r="IO182" s="135"/>
      <c r="IP182" s="135"/>
      <c r="IQ182" s="135"/>
    </row>
    <row r="183" spans="1:251" s="132" customFormat="1" x14ac:dyDescent="0.25">
      <c r="A183" s="138" t="s">
        <v>1124</v>
      </c>
      <c r="B183" s="138" t="s">
        <v>437</v>
      </c>
      <c r="C183" s="138" t="s">
        <v>25</v>
      </c>
      <c r="D183" s="138" t="s">
        <v>512</v>
      </c>
      <c r="E183" s="138" t="s">
        <v>512</v>
      </c>
      <c r="F183" s="137" t="s">
        <v>918</v>
      </c>
      <c r="G183" s="141" t="s">
        <v>1691</v>
      </c>
      <c r="H183" s="138" t="s">
        <v>1125</v>
      </c>
      <c r="I183" s="138" t="s">
        <v>920</v>
      </c>
      <c r="J183" s="142">
        <v>42879</v>
      </c>
      <c r="K183" s="138" t="s">
        <v>1704</v>
      </c>
      <c r="L183" s="138" t="s">
        <v>596</v>
      </c>
      <c r="M183" s="138" t="s">
        <v>652</v>
      </c>
      <c r="N183" s="138" t="s">
        <v>1126</v>
      </c>
      <c r="O183" s="138" t="s">
        <v>454</v>
      </c>
      <c r="P183" s="138" t="s">
        <v>15</v>
      </c>
      <c r="Q183" s="138" t="s">
        <v>654</v>
      </c>
      <c r="R183" s="138"/>
      <c r="S183" s="138"/>
      <c r="T183" s="138"/>
      <c r="U183" s="138"/>
      <c r="V183" s="137"/>
      <c r="W183" s="137"/>
      <c r="X183" s="138"/>
      <c r="Y183" s="138"/>
      <c r="Z183" s="138"/>
      <c r="AA183" s="138"/>
      <c r="AB183" s="138"/>
      <c r="AC183" s="138"/>
      <c r="AD183" s="137"/>
      <c r="AE183" s="137"/>
      <c r="AF183" s="137"/>
      <c r="AG183" s="137"/>
      <c r="AH183" s="137"/>
      <c r="AI183" s="137"/>
      <c r="AJ183" s="137"/>
      <c r="AK183" s="137"/>
      <c r="AL183" s="137"/>
      <c r="AM183" s="137"/>
      <c r="AN183" s="137"/>
      <c r="AO183" s="137"/>
      <c r="AP183" s="137"/>
      <c r="AQ183" s="137"/>
      <c r="AR183" s="137"/>
      <c r="AS183" s="137"/>
      <c r="AT183" s="137"/>
      <c r="AU183" s="137"/>
      <c r="AV183" s="137"/>
      <c r="AW183" s="137"/>
      <c r="AX183" s="137"/>
      <c r="AY183" s="137"/>
      <c r="AZ183" s="137"/>
      <c r="BA183" s="137"/>
      <c r="BB183" s="137"/>
      <c r="BC183" s="137"/>
      <c r="BD183" s="137"/>
      <c r="BE183" s="137"/>
      <c r="BF183" s="137"/>
      <c r="BG183" s="137"/>
      <c r="BH183" s="137"/>
      <c r="BI183" s="137"/>
      <c r="BJ183" s="137"/>
      <c r="BK183" s="137"/>
      <c r="BL183" s="137"/>
      <c r="BM183" s="137"/>
      <c r="BN183" s="137"/>
      <c r="BO183" s="137"/>
      <c r="BP183" s="137"/>
      <c r="BQ183" s="137"/>
      <c r="BR183" s="137"/>
      <c r="BS183" s="137"/>
      <c r="BT183" s="137"/>
      <c r="BU183" s="137"/>
      <c r="BV183" s="137"/>
      <c r="BW183" s="137"/>
      <c r="BX183" s="137"/>
      <c r="BY183" s="137"/>
      <c r="BZ183" s="137"/>
      <c r="CA183" s="137"/>
      <c r="CB183" s="137"/>
      <c r="CC183" s="137"/>
      <c r="CD183" s="137"/>
      <c r="CE183" s="137"/>
      <c r="CF183" s="137"/>
      <c r="CG183" s="137"/>
      <c r="CH183" s="137"/>
      <c r="CI183" s="137"/>
      <c r="CJ183" s="137"/>
      <c r="CK183" s="137"/>
      <c r="CL183" s="137"/>
      <c r="CM183" s="137"/>
      <c r="CN183" s="137"/>
      <c r="CO183" s="137"/>
      <c r="CP183" s="137"/>
      <c r="CQ183" s="137"/>
      <c r="CR183" s="137"/>
      <c r="CS183" s="137"/>
      <c r="CT183" s="137"/>
      <c r="CU183" s="137"/>
      <c r="CV183" s="137"/>
      <c r="CW183" s="137"/>
      <c r="CX183" s="137"/>
      <c r="CY183" s="137"/>
      <c r="CZ183" s="137"/>
      <c r="DA183" s="137"/>
      <c r="DB183" s="137"/>
      <c r="DC183" s="137"/>
      <c r="DD183" s="137"/>
      <c r="DE183" s="137"/>
      <c r="DF183" s="137"/>
      <c r="DG183" s="137"/>
      <c r="DH183" s="137"/>
      <c r="DI183" s="137"/>
      <c r="DJ183" s="137"/>
      <c r="DK183" s="137"/>
      <c r="DL183" s="137"/>
      <c r="DM183" s="137"/>
      <c r="DN183" s="137"/>
      <c r="DO183" s="137"/>
      <c r="DP183" s="137"/>
      <c r="DQ183" s="137"/>
      <c r="DR183" s="137"/>
      <c r="DS183" s="137"/>
      <c r="DT183" s="137"/>
      <c r="DU183" s="137"/>
      <c r="DV183" s="137"/>
      <c r="DW183" s="137"/>
      <c r="DX183" s="137"/>
      <c r="DY183" s="137"/>
      <c r="DZ183" s="137"/>
      <c r="EA183" s="137"/>
      <c r="EB183" s="137"/>
      <c r="EC183" s="137"/>
      <c r="ED183" s="137"/>
      <c r="EE183" s="137"/>
      <c r="EF183" s="137"/>
      <c r="EG183" s="137"/>
      <c r="EH183" s="137"/>
      <c r="EI183" s="137"/>
      <c r="EJ183" s="137"/>
      <c r="EK183" s="137"/>
      <c r="EL183" s="137"/>
      <c r="EM183" s="137"/>
      <c r="EN183" s="137"/>
      <c r="EO183" s="137"/>
      <c r="EP183" s="137"/>
      <c r="EQ183" s="137"/>
      <c r="ER183" s="137"/>
      <c r="ES183" s="137"/>
      <c r="ET183" s="137"/>
      <c r="EU183" s="137"/>
      <c r="EV183" s="137"/>
      <c r="EW183" s="137"/>
      <c r="EX183" s="137"/>
      <c r="EY183" s="137"/>
      <c r="EZ183" s="137"/>
      <c r="FA183" s="137"/>
      <c r="FB183" s="137"/>
      <c r="FC183" s="137"/>
      <c r="FD183" s="137"/>
      <c r="FE183" s="137"/>
      <c r="FF183" s="137"/>
      <c r="FG183" s="137"/>
      <c r="FH183" s="137"/>
      <c r="FI183" s="137"/>
      <c r="FJ183" s="137"/>
      <c r="FK183" s="137"/>
      <c r="FL183" s="137"/>
      <c r="FM183" s="137"/>
      <c r="FN183" s="137"/>
      <c r="FO183" s="137"/>
      <c r="FP183" s="137"/>
      <c r="FQ183" s="137"/>
      <c r="FR183" s="137"/>
      <c r="FS183" s="137"/>
      <c r="FT183" s="137"/>
      <c r="FU183" s="137"/>
      <c r="FV183" s="137"/>
      <c r="FW183" s="137"/>
      <c r="FX183" s="137"/>
      <c r="FY183" s="137"/>
      <c r="FZ183" s="137"/>
      <c r="GA183" s="137"/>
      <c r="GB183" s="137"/>
      <c r="GC183" s="137"/>
      <c r="GD183" s="137"/>
      <c r="GE183" s="137"/>
      <c r="GF183" s="137"/>
      <c r="GG183" s="137"/>
      <c r="GH183" s="137"/>
      <c r="GI183" s="137"/>
      <c r="GJ183" s="137"/>
      <c r="GK183" s="137"/>
      <c r="GL183" s="137"/>
      <c r="GM183" s="137"/>
      <c r="GN183" s="137"/>
      <c r="GO183" s="137"/>
      <c r="GP183" s="137"/>
      <c r="GQ183" s="137"/>
      <c r="GR183" s="137"/>
      <c r="GS183" s="137"/>
      <c r="GT183" s="137"/>
      <c r="GU183" s="137"/>
      <c r="GV183" s="137"/>
      <c r="GW183" s="137"/>
      <c r="GX183" s="137"/>
      <c r="GY183" s="137"/>
      <c r="GZ183" s="137"/>
      <c r="HA183" s="137"/>
      <c r="HB183" s="137"/>
      <c r="HC183" s="137"/>
      <c r="HD183" s="137"/>
      <c r="HE183" s="137"/>
      <c r="HF183" s="137"/>
      <c r="HG183" s="137"/>
      <c r="HH183" s="137"/>
      <c r="HI183" s="137"/>
      <c r="HJ183" s="137"/>
      <c r="HK183" s="137"/>
      <c r="HL183" s="137"/>
      <c r="HM183" s="137"/>
      <c r="HN183" s="137"/>
      <c r="HO183" s="137"/>
      <c r="HP183" s="137"/>
      <c r="HQ183" s="137"/>
      <c r="HR183" s="137"/>
      <c r="HS183" s="137"/>
      <c r="HT183" s="137"/>
      <c r="HU183" s="137"/>
      <c r="HV183" s="137"/>
      <c r="HW183" s="137"/>
      <c r="HX183" s="137"/>
      <c r="HY183" s="137"/>
      <c r="HZ183" s="137"/>
      <c r="IA183" s="137"/>
      <c r="IB183" s="137"/>
      <c r="IC183" s="137"/>
      <c r="ID183" s="137"/>
      <c r="IE183" s="137"/>
      <c r="IF183" s="137"/>
      <c r="IG183" s="137"/>
      <c r="IH183" s="137"/>
      <c r="II183" s="137"/>
      <c r="IJ183" s="137"/>
      <c r="IK183" s="137"/>
      <c r="IL183" s="137"/>
      <c r="IM183" s="137"/>
      <c r="IN183" s="137"/>
      <c r="IO183" s="137"/>
      <c r="IP183" s="137"/>
      <c r="IQ183" s="137"/>
    </row>
    <row r="184" spans="1:251" s="132" customFormat="1" x14ac:dyDescent="0.25">
      <c r="A184" s="131" t="s">
        <v>697</v>
      </c>
      <c r="B184" s="131" t="s">
        <v>476</v>
      </c>
      <c r="C184" s="131" t="s">
        <v>24</v>
      </c>
      <c r="D184" s="131" t="s">
        <v>698</v>
      </c>
      <c r="E184" s="131" t="s">
        <v>698</v>
      </c>
      <c r="F184" s="135" t="s">
        <v>788</v>
      </c>
      <c r="G184" s="59" t="s">
        <v>1691</v>
      </c>
      <c r="H184" s="131" t="s">
        <v>699</v>
      </c>
      <c r="I184" s="131" t="s">
        <v>442</v>
      </c>
      <c r="J184" s="133">
        <v>42879</v>
      </c>
      <c r="K184" s="131" t="s">
        <v>1702</v>
      </c>
      <c r="L184" s="131" t="s">
        <v>596</v>
      </c>
      <c r="M184" s="131" t="s">
        <v>700</v>
      </c>
      <c r="N184" s="144" t="s">
        <v>701</v>
      </c>
      <c r="O184" s="131" t="s">
        <v>507</v>
      </c>
      <c r="P184" s="131" t="s">
        <v>15</v>
      </c>
      <c r="Q184" s="131" t="s">
        <v>702</v>
      </c>
      <c r="R184" s="131"/>
      <c r="S184" s="131"/>
      <c r="T184" s="131"/>
      <c r="U184" s="131"/>
      <c r="V184" s="135"/>
      <c r="W184" s="135"/>
      <c r="X184" s="131"/>
      <c r="Y184" s="131"/>
      <c r="Z184" s="131"/>
      <c r="AA184" s="131"/>
      <c r="AB184" s="131"/>
      <c r="AC184" s="131"/>
      <c r="AD184" s="135"/>
      <c r="AE184" s="135"/>
      <c r="AF184" s="135"/>
      <c r="AG184" s="135"/>
      <c r="AH184" s="135"/>
      <c r="AI184" s="135"/>
      <c r="AJ184" s="135"/>
      <c r="AK184" s="135"/>
      <c r="AL184" s="135"/>
      <c r="AM184" s="135"/>
      <c r="AN184" s="135"/>
      <c r="AO184" s="135"/>
      <c r="AP184" s="135"/>
      <c r="AQ184" s="135"/>
      <c r="AR184" s="135"/>
      <c r="AS184" s="135"/>
      <c r="AT184" s="135"/>
      <c r="AU184" s="135"/>
      <c r="AV184" s="135"/>
      <c r="AW184" s="135"/>
      <c r="AX184" s="135"/>
      <c r="AY184" s="135"/>
      <c r="AZ184" s="135"/>
      <c r="BA184" s="135"/>
      <c r="BB184" s="135"/>
      <c r="BC184" s="135"/>
      <c r="BD184" s="135"/>
      <c r="BE184" s="135"/>
      <c r="BF184" s="135"/>
      <c r="BG184" s="135"/>
      <c r="BH184" s="135"/>
      <c r="BI184" s="135"/>
      <c r="BJ184" s="135"/>
      <c r="BK184" s="135"/>
      <c r="BL184" s="135"/>
      <c r="BM184" s="135"/>
      <c r="BN184" s="135"/>
      <c r="BO184" s="135"/>
      <c r="BP184" s="135"/>
      <c r="BQ184" s="135"/>
      <c r="BR184" s="135"/>
      <c r="BS184" s="135"/>
      <c r="BT184" s="135"/>
      <c r="BU184" s="135"/>
      <c r="BV184" s="135"/>
      <c r="BW184" s="135"/>
      <c r="BX184" s="135"/>
      <c r="BY184" s="135"/>
      <c r="BZ184" s="135"/>
      <c r="CA184" s="135"/>
      <c r="CB184" s="135"/>
      <c r="CC184" s="135"/>
      <c r="CD184" s="135"/>
      <c r="CE184" s="135"/>
      <c r="CF184" s="135"/>
      <c r="CG184" s="135"/>
      <c r="CH184" s="135"/>
      <c r="CI184" s="135"/>
      <c r="CJ184" s="135"/>
      <c r="CK184" s="135"/>
      <c r="CL184" s="135"/>
      <c r="CM184" s="135"/>
      <c r="CN184" s="135"/>
      <c r="CO184" s="135"/>
      <c r="CP184" s="135"/>
      <c r="CQ184" s="135"/>
      <c r="CR184" s="135"/>
      <c r="CS184" s="135"/>
      <c r="CT184" s="135"/>
      <c r="CU184" s="135"/>
      <c r="CV184" s="135"/>
      <c r="CW184" s="135"/>
      <c r="CX184" s="135"/>
      <c r="CY184" s="135"/>
      <c r="CZ184" s="135"/>
      <c r="DA184" s="135"/>
      <c r="DB184" s="135"/>
      <c r="DC184" s="135"/>
      <c r="DD184" s="135"/>
      <c r="DE184" s="135"/>
      <c r="DF184" s="135"/>
      <c r="DG184" s="135"/>
      <c r="DH184" s="135"/>
      <c r="DI184" s="135"/>
      <c r="DJ184" s="135"/>
      <c r="DK184" s="135"/>
      <c r="DL184" s="135"/>
      <c r="DM184" s="135"/>
      <c r="DN184" s="135"/>
      <c r="DO184" s="135"/>
      <c r="DP184" s="135"/>
      <c r="DQ184" s="135"/>
      <c r="DR184" s="135"/>
      <c r="DS184" s="135"/>
      <c r="DT184" s="135"/>
      <c r="DU184" s="135"/>
      <c r="DV184" s="135"/>
      <c r="DW184" s="135"/>
      <c r="DX184" s="135"/>
      <c r="DY184" s="135"/>
      <c r="DZ184" s="135"/>
      <c r="EA184" s="135"/>
      <c r="EB184" s="135"/>
      <c r="EC184" s="135"/>
      <c r="ED184" s="135"/>
      <c r="EE184" s="135"/>
      <c r="EF184" s="135"/>
      <c r="EG184" s="135"/>
      <c r="EH184" s="135"/>
      <c r="EI184" s="135"/>
      <c r="EJ184" s="135"/>
      <c r="EK184" s="135"/>
      <c r="EL184" s="135"/>
      <c r="EM184" s="135"/>
      <c r="EN184" s="135"/>
      <c r="EO184" s="135"/>
      <c r="EP184" s="135"/>
      <c r="EQ184" s="135"/>
      <c r="ER184" s="135"/>
      <c r="ES184" s="135"/>
      <c r="ET184" s="135"/>
      <c r="EU184" s="135"/>
      <c r="EV184" s="135"/>
      <c r="EW184" s="135"/>
      <c r="EX184" s="135"/>
      <c r="EY184" s="135"/>
      <c r="EZ184" s="135"/>
      <c r="FA184" s="135"/>
      <c r="FB184" s="135"/>
      <c r="FC184" s="135"/>
      <c r="FD184" s="135"/>
      <c r="FE184" s="135"/>
      <c r="FF184" s="135"/>
      <c r="FG184" s="135"/>
      <c r="FH184" s="135"/>
      <c r="FI184" s="135"/>
      <c r="FJ184" s="135"/>
      <c r="FK184" s="135"/>
      <c r="FL184" s="135"/>
      <c r="FM184" s="135"/>
      <c r="FN184" s="135"/>
      <c r="FO184" s="135"/>
      <c r="FP184" s="135"/>
      <c r="FQ184" s="135"/>
      <c r="FR184" s="135"/>
      <c r="FS184" s="135"/>
      <c r="FT184" s="135"/>
      <c r="FU184" s="135"/>
      <c r="FV184" s="135"/>
      <c r="FW184" s="135"/>
      <c r="FX184" s="135"/>
      <c r="FY184" s="135"/>
      <c r="FZ184" s="135"/>
      <c r="GA184" s="135"/>
      <c r="GB184" s="135"/>
      <c r="GC184" s="135"/>
      <c r="GD184" s="135"/>
      <c r="GE184" s="135"/>
      <c r="GF184" s="135"/>
      <c r="GG184" s="135"/>
      <c r="GH184" s="135"/>
      <c r="GI184" s="135"/>
      <c r="GJ184" s="135"/>
      <c r="GK184" s="135"/>
      <c r="GL184" s="135"/>
      <c r="GM184" s="135"/>
      <c r="GN184" s="135"/>
      <c r="GO184" s="135"/>
      <c r="GP184" s="135"/>
      <c r="GQ184" s="135"/>
      <c r="GR184" s="135"/>
      <c r="GS184" s="135"/>
      <c r="GT184" s="135"/>
      <c r="GU184" s="135"/>
      <c r="GV184" s="135"/>
      <c r="GW184" s="135"/>
      <c r="GX184" s="135"/>
      <c r="GY184" s="135"/>
      <c r="GZ184" s="135"/>
      <c r="HA184" s="135"/>
      <c r="HB184" s="135"/>
      <c r="HC184" s="135"/>
      <c r="HD184" s="135"/>
      <c r="HE184" s="135"/>
      <c r="HF184" s="135"/>
      <c r="HG184" s="135"/>
      <c r="HH184" s="135"/>
      <c r="HI184" s="135"/>
      <c r="HJ184" s="135"/>
      <c r="HK184" s="135"/>
      <c r="HL184" s="135"/>
      <c r="HM184" s="135"/>
      <c r="HN184" s="135"/>
      <c r="HO184" s="135"/>
      <c r="HP184" s="135"/>
      <c r="HQ184" s="135"/>
      <c r="HR184" s="135"/>
      <c r="HS184" s="135"/>
      <c r="HT184" s="135"/>
      <c r="HU184" s="135"/>
      <c r="HV184" s="135"/>
      <c r="HW184" s="135"/>
      <c r="HX184" s="135"/>
      <c r="HY184" s="135"/>
      <c r="HZ184" s="135"/>
      <c r="IA184" s="135"/>
      <c r="IB184" s="135"/>
      <c r="IC184" s="135"/>
      <c r="ID184" s="135"/>
      <c r="IE184" s="135"/>
      <c r="IF184" s="135"/>
      <c r="IG184" s="135"/>
      <c r="IH184" s="135"/>
      <c r="II184" s="135"/>
      <c r="IJ184" s="135"/>
      <c r="IK184" s="135"/>
      <c r="IL184" s="135"/>
      <c r="IM184" s="135"/>
      <c r="IN184" s="135"/>
      <c r="IO184" s="135"/>
      <c r="IP184" s="135"/>
      <c r="IQ184" s="135"/>
    </row>
    <row r="185" spans="1:251" s="132" customFormat="1" x14ac:dyDescent="0.25">
      <c r="A185" s="131" t="s">
        <v>913</v>
      </c>
      <c r="B185" s="131" t="s">
        <v>437</v>
      </c>
      <c r="C185" s="131" t="s">
        <v>24</v>
      </c>
      <c r="D185" s="131" t="s">
        <v>914</v>
      </c>
      <c r="E185" s="131" t="s">
        <v>914</v>
      </c>
      <c r="F185" s="135" t="s">
        <v>788</v>
      </c>
      <c r="G185" s="59" t="s">
        <v>1691</v>
      </c>
      <c r="H185" s="131" t="s">
        <v>915</v>
      </c>
      <c r="I185" s="131" t="s">
        <v>484</v>
      </c>
      <c r="J185" s="133">
        <v>42879</v>
      </c>
      <c r="K185" s="131" t="s">
        <v>1703</v>
      </c>
      <c r="L185" s="131" t="s">
        <v>596</v>
      </c>
      <c r="M185" s="131" t="s">
        <v>684</v>
      </c>
      <c r="N185" s="131" t="s">
        <v>916</v>
      </c>
      <c r="O185" s="131" t="s">
        <v>599</v>
      </c>
      <c r="P185" s="131" t="s">
        <v>17</v>
      </c>
      <c r="Q185" s="131" t="s">
        <v>686</v>
      </c>
      <c r="R185" s="131"/>
      <c r="S185" s="131"/>
      <c r="T185" s="131"/>
      <c r="U185" s="131"/>
      <c r="V185" s="135"/>
      <c r="W185" s="135"/>
      <c r="X185" s="131"/>
      <c r="Y185" s="131"/>
      <c r="Z185" s="131"/>
      <c r="AA185" s="131"/>
      <c r="AB185" s="131"/>
      <c r="AC185" s="131"/>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5"/>
      <c r="BG185" s="135"/>
      <c r="BH185" s="135"/>
      <c r="BI185" s="135"/>
      <c r="BJ185" s="135"/>
      <c r="BK185" s="135"/>
      <c r="BL185" s="135"/>
      <c r="BM185" s="135"/>
      <c r="BN185" s="135"/>
      <c r="BO185" s="135"/>
      <c r="BP185" s="135"/>
      <c r="BQ185" s="135"/>
      <c r="BR185" s="135"/>
      <c r="BS185" s="135"/>
      <c r="BT185" s="135"/>
      <c r="BU185" s="135"/>
      <c r="BV185" s="135"/>
      <c r="BW185" s="135"/>
      <c r="BX185" s="135"/>
      <c r="BY185" s="135"/>
      <c r="BZ185" s="135"/>
      <c r="CA185" s="135"/>
      <c r="CB185" s="135"/>
      <c r="CC185" s="135"/>
      <c r="CD185" s="135"/>
      <c r="CE185" s="135"/>
      <c r="CF185" s="135"/>
      <c r="CG185" s="135"/>
      <c r="CH185" s="135"/>
      <c r="CI185" s="135"/>
      <c r="CJ185" s="135"/>
      <c r="CK185" s="135"/>
      <c r="CL185" s="135"/>
      <c r="CM185" s="135"/>
      <c r="CN185" s="135"/>
      <c r="CO185" s="135"/>
      <c r="CP185" s="135"/>
      <c r="CQ185" s="135"/>
      <c r="CR185" s="135"/>
      <c r="CS185" s="135"/>
      <c r="CT185" s="135"/>
      <c r="CU185" s="135"/>
      <c r="CV185" s="135"/>
      <c r="CW185" s="135"/>
      <c r="CX185" s="135"/>
      <c r="CY185" s="135"/>
      <c r="CZ185" s="135"/>
      <c r="DA185" s="135"/>
      <c r="DB185" s="135"/>
      <c r="DC185" s="135"/>
      <c r="DD185" s="135"/>
      <c r="DE185" s="135"/>
      <c r="DF185" s="135"/>
      <c r="DG185" s="135"/>
      <c r="DH185" s="135"/>
      <c r="DI185" s="135"/>
      <c r="DJ185" s="135"/>
      <c r="DK185" s="135"/>
      <c r="DL185" s="135"/>
      <c r="DM185" s="135"/>
      <c r="DN185" s="135"/>
      <c r="DO185" s="135"/>
      <c r="DP185" s="135"/>
      <c r="DQ185" s="135"/>
      <c r="DR185" s="135"/>
      <c r="DS185" s="135"/>
      <c r="DT185" s="135"/>
      <c r="DU185" s="135"/>
      <c r="DV185" s="135"/>
      <c r="DW185" s="135"/>
      <c r="DX185" s="135"/>
      <c r="DY185" s="135"/>
      <c r="DZ185" s="135"/>
      <c r="EA185" s="135"/>
      <c r="EB185" s="135"/>
      <c r="EC185" s="135"/>
      <c r="ED185" s="135"/>
      <c r="EE185" s="135"/>
      <c r="EF185" s="135"/>
      <c r="EG185" s="135"/>
      <c r="EH185" s="135"/>
      <c r="EI185" s="135"/>
      <c r="EJ185" s="135"/>
      <c r="EK185" s="135"/>
      <c r="EL185" s="135"/>
      <c r="EM185" s="135"/>
      <c r="EN185" s="135"/>
      <c r="EO185" s="135"/>
      <c r="EP185" s="135"/>
      <c r="EQ185" s="135"/>
      <c r="ER185" s="135"/>
      <c r="ES185" s="135"/>
      <c r="ET185" s="135"/>
      <c r="EU185" s="135"/>
      <c r="EV185" s="135"/>
      <c r="EW185" s="135"/>
      <c r="EX185" s="135"/>
      <c r="EY185" s="135"/>
      <c r="EZ185" s="135"/>
      <c r="FA185" s="135"/>
      <c r="FB185" s="135"/>
      <c r="FC185" s="135"/>
      <c r="FD185" s="135"/>
      <c r="FE185" s="135"/>
      <c r="FF185" s="135"/>
      <c r="FG185" s="135"/>
      <c r="FH185" s="135"/>
      <c r="FI185" s="135"/>
      <c r="FJ185" s="135"/>
      <c r="FK185" s="135"/>
      <c r="FL185" s="135"/>
      <c r="FM185" s="135"/>
      <c r="FN185" s="135"/>
      <c r="FO185" s="135"/>
      <c r="FP185" s="135"/>
      <c r="FQ185" s="135"/>
      <c r="FR185" s="135"/>
      <c r="FS185" s="135"/>
      <c r="FT185" s="135"/>
      <c r="FU185" s="135"/>
      <c r="FV185" s="135"/>
      <c r="FW185" s="135"/>
      <c r="FX185" s="135"/>
      <c r="FY185" s="135"/>
      <c r="FZ185" s="135"/>
      <c r="GA185" s="135"/>
      <c r="GB185" s="135"/>
      <c r="GC185" s="135"/>
      <c r="GD185" s="135"/>
      <c r="GE185" s="135"/>
      <c r="GF185" s="135"/>
      <c r="GG185" s="135"/>
      <c r="GH185" s="135"/>
      <c r="GI185" s="135"/>
      <c r="GJ185" s="135"/>
      <c r="GK185" s="135"/>
      <c r="GL185" s="135"/>
      <c r="GM185" s="135"/>
      <c r="GN185" s="135"/>
      <c r="GO185" s="135"/>
      <c r="GP185" s="135"/>
      <c r="GQ185" s="135"/>
      <c r="GR185" s="135"/>
      <c r="GS185" s="135"/>
      <c r="GT185" s="135"/>
      <c r="GU185" s="135"/>
      <c r="GV185" s="135"/>
      <c r="GW185" s="135"/>
      <c r="GX185" s="135"/>
      <c r="GY185" s="135"/>
      <c r="GZ185" s="135"/>
      <c r="HA185" s="135"/>
      <c r="HB185" s="135"/>
      <c r="HC185" s="135"/>
      <c r="HD185" s="135"/>
      <c r="HE185" s="135"/>
      <c r="HF185" s="135"/>
      <c r="HG185" s="135"/>
      <c r="HH185" s="135"/>
      <c r="HI185" s="135"/>
      <c r="HJ185" s="135"/>
      <c r="HK185" s="135"/>
      <c r="HL185" s="135"/>
      <c r="HM185" s="135"/>
      <c r="HN185" s="135"/>
      <c r="HO185" s="135"/>
      <c r="HP185" s="135"/>
      <c r="HQ185" s="135"/>
      <c r="HR185" s="135"/>
      <c r="HS185" s="135"/>
      <c r="HT185" s="135"/>
      <c r="HU185" s="135"/>
      <c r="HV185" s="135"/>
      <c r="HW185" s="135"/>
      <c r="HX185" s="135"/>
      <c r="HY185" s="135"/>
      <c r="HZ185" s="135"/>
      <c r="IA185" s="135"/>
      <c r="IB185" s="135"/>
      <c r="IC185" s="135"/>
      <c r="ID185" s="135"/>
      <c r="IE185" s="135"/>
      <c r="IF185" s="135"/>
      <c r="IG185" s="135"/>
      <c r="IH185" s="135"/>
      <c r="II185" s="135"/>
      <c r="IJ185" s="135"/>
      <c r="IK185" s="135"/>
      <c r="IL185" s="135"/>
      <c r="IM185" s="135"/>
      <c r="IN185" s="135"/>
      <c r="IO185" s="135"/>
      <c r="IP185" s="135"/>
      <c r="IQ185" s="135"/>
    </row>
    <row r="186" spans="1:251" s="132" customFormat="1" x14ac:dyDescent="0.25">
      <c r="A186" s="131" t="s">
        <v>709</v>
      </c>
      <c r="B186" s="131" t="s">
        <v>476</v>
      </c>
      <c r="C186" s="131" t="s">
        <v>24</v>
      </c>
      <c r="D186" s="131" t="s">
        <v>710</v>
      </c>
      <c r="E186" s="131" t="s">
        <v>711</v>
      </c>
      <c r="F186" s="135" t="s">
        <v>788</v>
      </c>
      <c r="G186" s="59" t="s">
        <v>1691</v>
      </c>
      <c r="H186" s="131" t="s">
        <v>712</v>
      </c>
      <c r="I186" s="131" t="s">
        <v>442</v>
      </c>
      <c r="J186" s="133">
        <v>42879</v>
      </c>
      <c r="K186" s="131" t="s">
        <v>1702</v>
      </c>
      <c r="L186" s="131" t="s">
        <v>596</v>
      </c>
      <c r="M186" s="131" t="s">
        <v>628</v>
      </c>
      <c r="N186" s="131" t="s">
        <v>713</v>
      </c>
      <c r="O186" s="131" t="s">
        <v>507</v>
      </c>
      <c r="P186" s="131" t="s">
        <v>197</v>
      </c>
      <c r="Q186" s="131" t="s">
        <v>630</v>
      </c>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c r="BL186" s="135"/>
      <c r="BM186" s="135"/>
      <c r="BN186" s="135"/>
      <c r="BO186" s="135"/>
      <c r="BP186" s="135"/>
      <c r="BQ186" s="135"/>
      <c r="BR186" s="135"/>
      <c r="BS186" s="135"/>
      <c r="BT186" s="135"/>
      <c r="BU186" s="135"/>
      <c r="BV186" s="135"/>
      <c r="BW186" s="135"/>
      <c r="BX186" s="135"/>
      <c r="BY186" s="135"/>
      <c r="BZ186" s="135"/>
      <c r="CA186" s="135"/>
      <c r="CB186" s="135"/>
      <c r="CC186" s="135"/>
      <c r="CD186" s="135"/>
      <c r="CE186" s="135"/>
      <c r="CF186" s="135"/>
      <c r="CG186" s="135"/>
      <c r="CH186" s="135"/>
      <c r="CI186" s="135"/>
      <c r="CJ186" s="135"/>
      <c r="CK186" s="135"/>
      <c r="CL186" s="135"/>
      <c r="CM186" s="135"/>
      <c r="CN186" s="135"/>
      <c r="CO186" s="135"/>
      <c r="CP186" s="135"/>
      <c r="CQ186" s="135"/>
      <c r="CR186" s="135"/>
      <c r="CS186" s="135"/>
      <c r="CT186" s="135"/>
      <c r="CU186" s="135"/>
      <c r="CV186" s="135"/>
      <c r="CW186" s="135"/>
      <c r="CX186" s="135"/>
      <c r="CY186" s="135"/>
      <c r="CZ186" s="135"/>
      <c r="DA186" s="135"/>
      <c r="DB186" s="135"/>
      <c r="DC186" s="135"/>
      <c r="DD186" s="135"/>
      <c r="DE186" s="135"/>
      <c r="DF186" s="135"/>
      <c r="DG186" s="135"/>
      <c r="DH186" s="135"/>
      <c r="DI186" s="135"/>
      <c r="DJ186" s="135"/>
      <c r="DK186" s="135"/>
      <c r="DL186" s="135"/>
      <c r="DM186" s="135"/>
      <c r="DN186" s="135"/>
      <c r="DO186" s="135"/>
      <c r="DP186" s="135"/>
      <c r="DQ186" s="135"/>
      <c r="DR186" s="135"/>
      <c r="DS186" s="135"/>
      <c r="DT186" s="135"/>
      <c r="DU186" s="135"/>
      <c r="DV186" s="135"/>
      <c r="DW186" s="135"/>
      <c r="DX186" s="135"/>
      <c r="DY186" s="135"/>
      <c r="DZ186" s="135"/>
      <c r="EA186" s="135"/>
      <c r="EB186" s="135"/>
      <c r="EC186" s="135"/>
      <c r="ED186" s="135"/>
      <c r="EE186" s="135"/>
      <c r="EF186" s="135"/>
      <c r="EG186" s="135"/>
      <c r="EH186" s="135"/>
      <c r="EI186" s="135"/>
      <c r="EJ186" s="135"/>
      <c r="EK186" s="135"/>
      <c r="EL186" s="135"/>
      <c r="EM186" s="135"/>
      <c r="EN186" s="135"/>
      <c r="EO186" s="135"/>
      <c r="EP186" s="135"/>
      <c r="EQ186" s="135"/>
      <c r="ER186" s="135"/>
      <c r="ES186" s="135"/>
      <c r="ET186" s="135"/>
      <c r="EU186" s="135"/>
      <c r="EV186" s="135"/>
      <c r="EW186" s="135"/>
      <c r="EX186" s="135"/>
      <c r="EY186" s="135"/>
      <c r="EZ186" s="135"/>
      <c r="FA186" s="135"/>
      <c r="FB186" s="135"/>
      <c r="FC186" s="135"/>
      <c r="FD186" s="135"/>
      <c r="FE186" s="135"/>
      <c r="FF186" s="135"/>
      <c r="FG186" s="135"/>
      <c r="FH186" s="135"/>
      <c r="FI186" s="135"/>
      <c r="FJ186" s="135"/>
      <c r="FK186" s="135"/>
      <c r="FL186" s="135"/>
      <c r="FM186" s="135"/>
      <c r="FN186" s="135"/>
      <c r="FO186" s="135"/>
      <c r="FP186" s="135"/>
      <c r="FQ186" s="135"/>
      <c r="FR186" s="135"/>
      <c r="FS186" s="135"/>
      <c r="FT186" s="135"/>
      <c r="FU186" s="135"/>
      <c r="FV186" s="135"/>
      <c r="FW186" s="135"/>
      <c r="FX186" s="135"/>
      <c r="FY186" s="135"/>
      <c r="FZ186" s="135"/>
      <c r="GA186" s="135"/>
      <c r="GB186" s="135"/>
      <c r="GC186" s="135"/>
      <c r="GD186" s="135"/>
      <c r="GE186" s="135"/>
      <c r="GF186" s="135"/>
      <c r="GG186" s="135"/>
      <c r="GH186" s="135"/>
      <c r="GI186" s="135"/>
      <c r="GJ186" s="135"/>
      <c r="GK186" s="135"/>
      <c r="GL186" s="135"/>
      <c r="GM186" s="135"/>
      <c r="GN186" s="135"/>
      <c r="GO186" s="135"/>
      <c r="GP186" s="135"/>
      <c r="GQ186" s="135"/>
      <c r="GR186" s="135"/>
      <c r="GS186" s="135"/>
      <c r="GT186" s="135"/>
      <c r="GU186" s="135"/>
      <c r="GV186" s="135"/>
      <c r="GW186" s="135"/>
      <c r="GX186" s="135"/>
      <c r="GY186" s="135"/>
      <c r="GZ186" s="135"/>
      <c r="HA186" s="135"/>
      <c r="HB186" s="135"/>
      <c r="HC186" s="135"/>
      <c r="HD186" s="135"/>
      <c r="HE186" s="135"/>
      <c r="HF186" s="135"/>
      <c r="HG186" s="135"/>
      <c r="HH186" s="135"/>
      <c r="HI186" s="135"/>
      <c r="HJ186" s="135"/>
      <c r="HK186" s="135"/>
      <c r="HL186" s="135"/>
      <c r="HM186" s="135"/>
      <c r="HN186" s="135"/>
      <c r="HO186" s="135"/>
      <c r="HP186" s="135"/>
      <c r="HQ186" s="135"/>
      <c r="HR186" s="135"/>
      <c r="HS186" s="135"/>
      <c r="HT186" s="135"/>
      <c r="HU186" s="135"/>
      <c r="HV186" s="135"/>
      <c r="HW186" s="135"/>
      <c r="HX186" s="135"/>
      <c r="HY186" s="135"/>
      <c r="HZ186" s="135"/>
      <c r="IA186" s="135"/>
      <c r="IB186" s="135"/>
      <c r="IC186" s="135"/>
      <c r="ID186" s="135"/>
      <c r="IE186" s="135"/>
      <c r="IF186" s="135"/>
      <c r="IG186" s="135"/>
      <c r="IH186" s="135"/>
      <c r="II186" s="135"/>
      <c r="IJ186" s="135"/>
      <c r="IK186" s="135"/>
      <c r="IL186" s="135"/>
      <c r="IM186" s="135"/>
      <c r="IN186" s="135"/>
      <c r="IO186" s="135"/>
      <c r="IP186" s="135"/>
      <c r="IQ186" s="135"/>
    </row>
    <row r="187" spans="1:251" s="135" customFormat="1" x14ac:dyDescent="0.25">
      <c r="A187" s="131" t="s">
        <v>1149</v>
      </c>
      <c r="B187" s="131" t="s">
        <v>437</v>
      </c>
      <c r="C187" s="131" t="s">
        <v>24</v>
      </c>
      <c r="D187" s="131" t="s">
        <v>1150</v>
      </c>
      <c r="E187" s="131" t="s">
        <v>1150</v>
      </c>
      <c r="F187" s="135" t="s">
        <v>1085</v>
      </c>
      <c r="G187" s="59" t="s">
        <v>1691</v>
      </c>
      <c r="H187" s="131" t="s">
        <v>1151</v>
      </c>
      <c r="I187" s="131" t="s">
        <v>920</v>
      </c>
      <c r="J187" s="133" t="s">
        <v>1707</v>
      </c>
      <c r="K187" s="131" t="s">
        <v>1708</v>
      </c>
      <c r="L187" s="131" t="s">
        <v>492</v>
      </c>
      <c r="M187" s="131" t="s">
        <v>547</v>
      </c>
      <c r="N187" s="131" t="s">
        <v>1153</v>
      </c>
      <c r="O187" s="131" t="s">
        <v>454</v>
      </c>
      <c r="P187" s="131" t="s">
        <v>16</v>
      </c>
      <c r="Q187" s="131" t="s">
        <v>549</v>
      </c>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c r="CI187" s="132"/>
      <c r="CJ187" s="132"/>
      <c r="CK187" s="132"/>
      <c r="CL187" s="132"/>
      <c r="CM187" s="132"/>
      <c r="CN187" s="132"/>
      <c r="CO187" s="132"/>
      <c r="CP187" s="132"/>
      <c r="CQ187" s="132"/>
      <c r="CR187" s="132"/>
      <c r="CS187" s="132"/>
      <c r="CT187" s="132"/>
      <c r="CU187" s="132"/>
      <c r="CV187" s="132"/>
      <c r="CW187" s="132"/>
      <c r="CX187" s="132"/>
      <c r="CY187" s="132"/>
      <c r="CZ187" s="132"/>
      <c r="DA187" s="132"/>
      <c r="DB187" s="132"/>
      <c r="DC187" s="132"/>
      <c r="DD187" s="132"/>
      <c r="DE187" s="132"/>
      <c r="DF187" s="132"/>
      <c r="DG187" s="132"/>
      <c r="DH187" s="132"/>
      <c r="DI187" s="132"/>
      <c r="DJ187" s="132"/>
      <c r="DK187" s="132"/>
      <c r="DL187" s="132"/>
      <c r="DM187" s="132"/>
      <c r="DN187" s="132"/>
      <c r="DO187" s="132"/>
      <c r="DP187" s="132"/>
      <c r="DQ187" s="132"/>
      <c r="DR187" s="132"/>
      <c r="DS187" s="132"/>
      <c r="DT187" s="132"/>
      <c r="DU187" s="132"/>
      <c r="DV187" s="132"/>
      <c r="DW187" s="132"/>
      <c r="DX187" s="132"/>
      <c r="DY187" s="132"/>
      <c r="DZ187" s="132"/>
      <c r="EA187" s="132"/>
      <c r="EB187" s="132"/>
      <c r="EC187" s="132"/>
      <c r="ED187" s="132"/>
      <c r="EE187" s="132"/>
      <c r="EF187" s="132"/>
      <c r="EG187" s="132"/>
      <c r="EH187" s="132"/>
      <c r="EI187" s="132"/>
      <c r="EJ187" s="132"/>
      <c r="EK187" s="132"/>
      <c r="EL187" s="132"/>
      <c r="EM187" s="132"/>
      <c r="EN187" s="132"/>
      <c r="EO187" s="132"/>
      <c r="EP187" s="132"/>
      <c r="EQ187" s="132"/>
      <c r="ER187" s="132"/>
      <c r="ES187" s="132"/>
      <c r="ET187" s="132"/>
      <c r="EU187" s="132"/>
      <c r="EV187" s="132"/>
      <c r="EW187" s="132"/>
      <c r="EX187" s="132"/>
      <c r="EY187" s="132"/>
      <c r="EZ187" s="132"/>
      <c r="FA187" s="132"/>
      <c r="FB187" s="132"/>
      <c r="FC187" s="132"/>
      <c r="FD187" s="132"/>
      <c r="FE187" s="132"/>
      <c r="FF187" s="132"/>
      <c r="FG187" s="132"/>
      <c r="FH187" s="132"/>
      <c r="FI187" s="132"/>
      <c r="FJ187" s="132"/>
      <c r="FK187" s="132"/>
      <c r="FL187" s="132"/>
      <c r="FM187" s="132"/>
      <c r="FN187" s="132"/>
      <c r="FO187" s="132"/>
      <c r="FP187" s="132"/>
      <c r="FQ187" s="132"/>
      <c r="FR187" s="132"/>
      <c r="FS187" s="132"/>
      <c r="FT187" s="132"/>
      <c r="FU187" s="132"/>
      <c r="FV187" s="132"/>
      <c r="FW187" s="132"/>
      <c r="FX187" s="132"/>
      <c r="FY187" s="132"/>
      <c r="FZ187" s="132"/>
      <c r="GA187" s="132"/>
      <c r="GB187" s="132"/>
      <c r="GC187" s="132"/>
      <c r="GD187" s="132"/>
      <c r="GE187" s="132"/>
      <c r="GF187" s="132"/>
      <c r="GG187" s="132"/>
      <c r="GH187" s="132"/>
      <c r="GI187" s="132"/>
      <c r="GJ187" s="132"/>
      <c r="GK187" s="132"/>
      <c r="GL187" s="132"/>
      <c r="GM187" s="132"/>
      <c r="GN187" s="132"/>
      <c r="GO187" s="132"/>
      <c r="GP187" s="132"/>
      <c r="GQ187" s="132"/>
      <c r="GR187" s="132"/>
      <c r="GS187" s="132"/>
      <c r="GT187" s="132"/>
      <c r="GU187" s="132"/>
      <c r="GV187" s="132"/>
      <c r="GW187" s="132"/>
      <c r="GX187" s="132"/>
      <c r="GY187" s="132"/>
      <c r="GZ187" s="132"/>
      <c r="HA187" s="132"/>
      <c r="HB187" s="132"/>
      <c r="HC187" s="132"/>
      <c r="HD187" s="132"/>
      <c r="HE187" s="132"/>
      <c r="HF187" s="132"/>
      <c r="HG187" s="132"/>
      <c r="HH187" s="132"/>
      <c r="HI187" s="132"/>
      <c r="HJ187" s="132"/>
      <c r="HK187" s="132"/>
      <c r="HL187" s="132"/>
      <c r="HM187" s="132"/>
      <c r="HN187" s="132"/>
      <c r="HO187" s="132"/>
      <c r="HP187" s="132"/>
      <c r="HQ187" s="132"/>
      <c r="HR187" s="132"/>
      <c r="HS187" s="132"/>
      <c r="HT187" s="132"/>
      <c r="HU187" s="132"/>
      <c r="HV187" s="132"/>
      <c r="HW187" s="132"/>
      <c r="HX187" s="132"/>
      <c r="HY187" s="132"/>
      <c r="HZ187" s="132"/>
      <c r="IA187" s="132"/>
      <c r="IB187" s="132"/>
      <c r="IC187" s="132"/>
      <c r="ID187" s="132"/>
      <c r="IE187" s="132"/>
      <c r="IF187" s="132"/>
      <c r="IG187" s="132"/>
      <c r="IH187" s="132"/>
      <c r="II187" s="132"/>
      <c r="IJ187" s="132"/>
      <c r="IK187" s="132"/>
      <c r="IL187" s="132"/>
      <c r="IM187" s="132"/>
      <c r="IN187" s="132"/>
      <c r="IO187" s="132"/>
      <c r="IP187" s="132"/>
      <c r="IQ187" s="132"/>
    </row>
    <row r="188" spans="1:251" s="135" customFormat="1" x14ac:dyDescent="0.25">
      <c r="A188" s="131" t="s">
        <v>1154</v>
      </c>
      <c r="B188" s="131" t="s">
        <v>476</v>
      </c>
      <c r="C188" s="131" t="s">
        <v>25</v>
      </c>
      <c r="D188" s="131" t="s">
        <v>975</v>
      </c>
      <c r="E188" s="131" t="s">
        <v>975</v>
      </c>
      <c r="F188" s="135" t="s">
        <v>1085</v>
      </c>
      <c r="G188" s="59" t="s">
        <v>1691</v>
      </c>
      <c r="H188" s="131" t="s">
        <v>1155</v>
      </c>
      <c r="I188" s="131" t="s">
        <v>920</v>
      </c>
      <c r="J188" s="133" t="s">
        <v>1707</v>
      </c>
      <c r="K188" s="131" t="s">
        <v>1708</v>
      </c>
      <c r="L188" s="131" t="s">
        <v>444</v>
      </c>
      <c r="M188" s="131" t="s">
        <v>486</v>
      </c>
      <c r="N188" s="131" t="s">
        <v>1156</v>
      </c>
      <c r="O188" s="131" t="s">
        <v>454</v>
      </c>
      <c r="P188" s="131" t="s">
        <v>15</v>
      </c>
      <c r="Q188" s="131" t="s">
        <v>489</v>
      </c>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132"/>
      <c r="AS188" s="132"/>
      <c r="AT188" s="132"/>
      <c r="AU188" s="132"/>
      <c r="AV188" s="132"/>
      <c r="AW188" s="132"/>
      <c r="AX188" s="132"/>
      <c r="AY188" s="132"/>
      <c r="AZ188" s="132"/>
      <c r="BA188" s="132"/>
      <c r="BB188" s="132"/>
      <c r="BC188" s="132"/>
      <c r="BD188" s="132"/>
      <c r="BE188" s="132"/>
      <c r="BF188" s="132"/>
      <c r="BG188" s="132"/>
      <c r="BH188" s="132"/>
      <c r="BI188" s="132"/>
      <c r="BJ188" s="132"/>
      <c r="BK188" s="132"/>
      <c r="BL188" s="132"/>
      <c r="BM188" s="132"/>
      <c r="BN188" s="132"/>
      <c r="BO188" s="132"/>
      <c r="BP188" s="132"/>
      <c r="BQ188" s="132"/>
      <c r="BR188" s="132"/>
      <c r="BS188" s="132"/>
      <c r="BT188" s="132"/>
      <c r="BU188" s="132"/>
      <c r="BV188" s="132"/>
      <c r="BW188" s="132"/>
      <c r="BX188" s="132"/>
      <c r="BY188" s="132"/>
      <c r="BZ188" s="132"/>
      <c r="CA188" s="132"/>
      <c r="CB188" s="132"/>
      <c r="CC188" s="132"/>
      <c r="CD188" s="132"/>
      <c r="CE188" s="132"/>
      <c r="CF188" s="132"/>
      <c r="CG188" s="132"/>
      <c r="CH188" s="132"/>
      <c r="CI188" s="132"/>
      <c r="CJ188" s="132"/>
      <c r="CK188" s="132"/>
      <c r="CL188" s="132"/>
      <c r="CM188" s="132"/>
      <c r="CN188" s="132"/>
      <c r="CO188" s="132"/>
      <c r="CP188" s="132"/>
      <c r="CQ188" s="132"/>
      <c r="CR188" s="132"/>
      <c r="CS188" s="132"/>
      <c r="CT188" s="132"/>
      <c r="CU188" s="132"/>
      <c r="CV188" s="132"/>
      <c r="CW188" s="132"/>
      <c r="CX188" s="132"/>
      <c r="CY188" s="132"/>
      <c r="CZ188" s="132"/>
      <c r="DA188" s="132"/>
      <c r="DB188" s="132"/>
      <c r="DC188" s="132"/>
      <c r="DD188" s="132"/>
      <c r="DE188" s="132"/>
      <c r="DF188" s="132"/>
      <c r="DG188" s="132"/>
      <c r="DH188" s="132"/>
      <c r="DI188" s="132"/>
      <c r="DJ188" s="132"/>
      <c r="DK188" s="132"/>
      <c r="DL188" s="132"/>
      <c r="DM188" s="132"/>
      <c r="DN188" s="132"/>
      <c r="DO188" s="132"/>
      <c r="DP188" s="132"/>
      <c r="DQ188" s="132"/>
      <c r="DR188" s="132"/>
      <c r="DS188" s="132"/>
      <c r="DT188" s="132"/>
      <c r="DU188" s="132"/>
      <c r="DV188" s="132"/>
      <c r="DW188" s="132"/>
      <c r="DX188" s="132"/>
      <c r="DY188" s="132"/>
      <c r="DZ188" s="132"/>
      <c r="EA188" s="132"/>
      <c r="EB188" s="132"/>
      <c r="EC188" s="132"/>
      <c r="ED188" s="132"/>
      <c r="EE188" s="132"/>
      <c r="EF188" s="132"/>
      <c r="EG188" s="132"/>
      <c r="EH188" s="132"/>
      <c r="EI188" s="132"/>
      <c r="EJ188" s="132"/>
      <c r="EK188" s="132"/>
      <c r="EL188" s="132"/>
      <c r="EM188" s="132"/>
      <c r="EN188" s="132"/>
      <c r="EO188" s="132"/>
      <c r="EP188" s="132"/>
      <c r="EQ188" s="132"/>
      <c r="ER188" s="132"/>
      <c r="ES188" s="132"/>
      <c r="ET188" s="132"/>
      <c r="EU188" s="132"/>
      <c r="EV188" s="132"/>
      <c r="EW188" s="132"/>
      <c r="EX188" s="132"/>
      <c r="EY188" s="132"/>
      <c r="EZ188" s="132"/>
      <c r="FA188" s="132"/>
      <c r="FB188" s="132"/>
      <c r="FC188" s="132"/>
      <c r="FD188" s="132"/>
      <c r="FE188" s="132"/>
      <c r="FF188" s="132"/>
      <c r="FG188" s="132"/>
      <c r="FH188" s="132"/>
      <c r="FI188" s="132"/>
      <c r="FJ188" s="132"/>
      <c r="FK188" s="132"/>
      <c r="FL188" s="132"/>
      <c r="FM188" s="132"/>
      <c r="FN188" s="132"/>
      <c r="FO188" s="132"/>
      <c r="FP188" s="132"/>
      <c r="FQ188" s="132"/>
      <c r="FR188" s="132"/>
      <c r="FS188" s="132"/>
      <c r="FT188" s="132"/>
      <c r="FU188" s="132"/>
      <c r="FV188" s="132"/>
      <c r="FW188" s="132"/>
      <c r="FX188" s="132"/>
      <c r="FY188" s="132"/>
      <c r="FZ188" s="132"/>
      <c r="GA188" s="132"/>
      <c r="GB188" s="132"/>
      <c r="GC188" s="132"/>
      <c r="GD188" s="132"/>
      <c r="GE188" s="132"/>
      <c r="GF188" s="132"/>
      <c r="GG188" s="132"/>
      <c r="GH188" s="132"/>
      <c r="GI188" s="132"/>
      <c r="GJ188" s="132"/>
      <c r="GK188" s="132"/>
      <c r="GL188" s="132"/>
      <c r="GM188" s="132"/>
      <c r="GN188" s="132"/>
      <c r="GO188" s="132"/>
      <c r="GP188" s="132"/>
      <c r="GQ188" s="132"/>
      <c r="GR188" s="132"/>
      <c r="GS188" s="132"/>
      <c r="GT188" s="132"/>
      <c r="GU188" s="132"/>
      <c r="GV188" s="132"/>
      <c r="GW188" s="132"/>
      <c r="GX188" s="132"/>
      <c r="GY188" s="132"/>
      <c r="GZ188" s="132"/>
      <c r="HA188" s="132"/>
      <c r="HB188" s="132"/>
      <c r="HC188" s="132"/>
      <c r="HD188" s="132"/>
      <c r="HE188" s="132"/>
      <c r="HF188" s="132"/>
      <c r="HG188" s="132"/>
      <c r="HH188" s="132"/>
      <c r="HI188" s="132"/>
      <c r="HJ188" s="132"/>
      <c r="HK188" s="132"/>
      <c r="HL188" s="132"/>
      <c r="HM188" s="132"/>
      <c r="HN188" s="132"/>
      <c r="HO188" s="132"/>
      <c r="HP188" s="132"/>
      <c r="HQ188" s="132"/>
      <c r="HR188" s="132"/>
      <c r="HS188" s="132"/>
      <c r="HT188" s="132"/>
      <c r="HU188" s="132"/>
      <c r="HV188" s="132"/>
      <c r="HW188" s="132"/>
      <c r="HX188" s="132"/>
      <c r="HY188" s="132"/>
      <c r="HZ188" s="132"/>
      <c r="IA188" s="132"/>
      <c r="IB188" s="132"/>
      <c r="IC188" s="132"/>
      <c r="ID188" s="132"/>
      <c r="IE188" s="132"/>
      <c r="IF188" s="132"/>
      <c r="IG188" s="132"/>
      <c r="IH188" s="132"/>
      <c r="II188" s="132"/>
      <c r="IJ188" s="132"/>
      <c r="IK188" s="132"/>
      <c r="IL188" s="132"/>
      <c r="IM188" s="132"/>
      <c r="IN188" s="132"/>
      <c r="IO188" s="132"/>
      <c r="IP188" s="132"/>
      <c r="IQ188" s="132"/>
    </row>
    <row r="189" spans="1:251" s="135" customFormat="1" x14ac:dyDescent="0.25">
      <c r="A189" s="131" t="s">
        <v>1709</v>
      </c>
      <c r="B189" s="131" t="e">
        <v>#N/A</v>
      </c>
      <c r="C189" s="131" t="e">
        <v>#N/A</v>
      </c>
      <c r="D189" s="131" t="e">
        <v>#N/A</v>
      </c>
      <c r="E189" s="131" t="e">
        <v>#N/A</v>
      </c>
      <c r="F189" s="135" t="s">
        <v>1085</v>
      </c>
      <c r="G189" s="59" t="s">
        <v>1691</v>
      </c>
      <c r="H189" s="131" t="s">
        <v>1157</v>
      </c>
      <c r="I189" s="131" t="s">
        <v>920</v>
      </c>
      <c r="J189" s="133" t="s">
        <v>1707</v>
      </c>
      <c r="K189" s="131" t="s">
        <v>1708</v>
      </c>
      <c r="L189" s="131" t="s">
        <v>492</v>
      </c>
      <c r="M189" s="131" t="s">
        <v>1158</v>
      </c>
      <c r="N189" s="131" t="s">
        <v>1159</v>
      </c>
      <c r="O189" s="131" t="s">
        <v>454</v>
      </c>
      <c r="P189" s="131" t="s">
        <v>16</v>
      </c>
      <c r="Q189" s="131" t="s">
        <v>1160</v>
      </c>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132"/>
      <c r="BF189" s="132"/>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c r="CL189" s="132"/>
      <c r="CM189" s="132"/>
      <c r="CN189" s="132"/>
      <c r="CO189" s="132"/>
      <c r="CP189" s="132"/>
      <c r="CQ189" s="132"/>
      <c r="CR189" s="132"/>
      <c r="CS189" s="132"/>
      <c r="CT189" s="132"/>
      <c r="CU189" s="132"/>
      <c r="CV189" s="132"/>
      <c r="CW189" s="132"/>
      <c r="CX189" s="132"/>
      <c r="CY189" s="132"/>
      <c r="CZ189" s="132"/>
      <c r="DA189" s="132"/>
      <c r="DB189" s="132"/>
      <c r="DC189" s="132"/>
      <c r="DD189" s="132"/>
      <c r="DE189" s="132"/>
      <c r="DF189" s="132"/>
      <c r="DG189" s="132"/>
      <c r="DH189" s="132"/>
      <c r="DI189" s="132"/>
      <c r="DJ189" s="132"/>
      <c r="DK189" s="132"/>
      <c r="DL189" s="132"/>
      <c r="DM189" s="132"/>
      <c r="DN189" s="132"/>
      <c r="DO189" s="132"/>
      <c r="DP189" s="132"/>
      <c r="DQ189" s="132"/>
      <c r="DR189" s="132"/>
      <c r="DS189" s="132"/>
      <c r="DT189" s="132"/>
      <c r="DU189" s="132"/>
      <c r="DV189" s="132"/>
      <c r="DW189" s="132"/>
      <c r="DX189" s="132"/>
      <c r="DY189" s="132"/>
      <c r="DZ189" s="132"/>
      <c r="EA189" s="132"/>
      <c r="EB189" s="132"/>
      <c r="EC189" s="132"/>
      <c r="ED189" s="132"/>
      <c r="EE189" s="132"/>
      <c r="EF189" s="132"/>
      <c r="EG189" s="132"/>
      <c r="EH189" s="132"/>
      <c r="EI189" s="132"/>
      <c r="EJ189" s="132"/>
      <c r="EK189" s="132"/>
      <c r="EL189" s="132"/>
      <c r="EM189" s="132"/>
      <c r="EN189" s="132"/>
      <c r="EO189" s="132"/>
      <c r="EP189" s="132"/>
      <c r="EQ189" s="132"/>
      <c r="ER189" s="132"/>
      <c r="ES189" s="132"/>
      <c r="ET189" s="132"/>
      <c r="EU189" s="132"/>
      <c r="EV189" s="132"/>
      <c r="EW189" s="132"/>
      <c r="EX189" s="132"/>
      <c r="EY189" s="132"/>
      <c r="EZ189" s="132"/>
      <c r="FA189" s="132"/>
      <c r="FB189" s="132"/>
      <c r="FC189" s="132"/>
      <c r="FD189" s="132"/>
      <c r="FE189" s="132"/>
      <c r="FF189" s="132"/>
      <c r="FG189" s="132"/>
      <c r="FH189" s="132"/>
      <c r="FI189" s="132"/>
      <c r="FJ189" s="132"/>
      <c r="FK189" s="132"/>
      <c r="FL189" s="132"/>
      <c r="FM189" s="132"/>
      <c r="FN189" s="132"/>
      <c r="FO189" s="132"/>
      <c r="FP189" s="132"/>
      <c r="FQ189" s="132"/>
      <c r="FR189" s="132"/>
      <c r="FS189" s="132"/>
      <c r="FT189" s="132"/>
      <c r="FU189" s="132"/>
      <c r="FV189" s="132"/>
      <c r="FW189" s="132"/>
      <c r="FX189" s="132"/>
      <c r="FY189" s="132"/>
      <c r="FZ189" s="132"/>
      <c r="GA189" s="132"/>
      <c r="GB189" s="132"/>
      <c r="GC189" s="132"/>
      <c r="GD189" s="132"/>
      <c r="GE189" s="132"/>
      <c r="GF189" s="132"/>
      <c r="GG189" s="132"/>
      <c r="GH189" s="132"/>
      <c r="GI189" s="132"/>
      <c r="GJ189" s="132"/>
      <c r="GK189" s="132"/>
      <c r="GL189" s="132"/>
      <c r="GM189" s="132"/>
      <c r="GN189" s="132"/>
      <c r="GO189" s="132"/>
      <c r="GP189" s="132"/>
      <c r="GQ189" s="132"/>
      <c r="GR189" s="132"/>
      <c r="GS189" s="132"/>
      <c r="GT189" s="132"/>
      <c r="GU189" s="132"/>
      <c r="GV189" s="132"/>
      <c r="GW189" s="132"/>
      <c r="GX189" s="132"/>
      <c r="GY189" s="132"/>
      <c r="GZ189" s="132"/>
      <c r="HA189" s="132"/>
      <c r="HB189" s="132"/>
      <c r="HC189" s="132"/>
      <c r="HD189" s="132"/>
      <c r="HE189" s="132"/>
      <c r="HF189" s="132"/>
      <c r="HG189" s="132"/>
      <c r="HH189" s="132"/>
      <c r="HI189" s="132"/>
      <c r="HJ189" s="132"/>
      <c r="HK189" s="132"/>
      <c r="HL189" s="132"/>
      <c r="HM189" s="132"/>
      <c r="HN189" s="132"/>
      <c r="HO189" s="132"/>
      <c r="HP189" s="132"/>
      <c r="HQ189" s="132"/>
      <c r="HR189" s="132"/>
      <c r="HS189" s="132"/>
      <c r="HT189" s="132"/>
      <c r="HU189" s="132"/>
      <c r="HV189" s="132"/>
      <c r="HW189" s="132"/>
      <c r="HX189" s="132"/>
      <c r="HY189" s="132"/>
      <c r="HZ189" s="132"/>
      <c r="IA189" s="132"/>
      <c r="IB189" s="132"/>
      <c r="IC189" s="132"/>
      <c r="ID189" s="132"/>
      <c r="IE189" s="132"/>
      <c r="IF189" s="132"/>
      <c r="IG189" s="132"/>
      <c r="IH189" s="132"/>
      <c r="II189" s="132"/>
      <c r="IJ189" s="132"/>
      <c r="IK189" s="132"/>
      <c r="IL189" s="132"/>
      <c r="IM189" s="132"/>
      <c r="IN189" s="132"/>
      <c r="IO189" s="132"/>
      <c r="IP189" s="132"/>
      <c r="IQ189" s="132"/>
    </row>
    <row r="190" spans="1:251" s="135" customFormat="1" x14ac:dyDescent="0.25">
      <c r="A190" s="131" t="s">
        <v>1161</v>
      </c>
      <c r="B190" s="131" t="s">
        <v>437</v>
      </c>
      <c r="C190" s="131" t="s">
        <v>25</v>
      </c>
      <c r="D190" s="131" t="s">
        <v>693</v>
      </c>
      <c r="E190" s="131" t="s">
        <v>693</v>
      </c>
      <c r="F190" s="135" t="s">
        <v>1085</v>
      </c>
      <c r="G190" s="59" t="s">
        <v>1691</v>
      </c>
      <c r="H190" s="131" t="s">
        <v>1162</v>
      </c>
      <c r="I190" s="131" t="s">
        <v>920</v>
      </c>
      <c r="J190" s="133" t="s">
        <v>1707</v>
      </c>
      <c r="K190" s="131" t="s">
        <v>1708</v>
      </c>
      <c r="L190" s="131" t="s">
        <v>492</v>
      </c>
      <c r="M190" s="131" t="s">
        <v>746</v>
      </c>
      <c r="N190" s="131" t="s">
        <v>1163</v>
      </c>
      <c r="O190" s="131" t="s">
        <v>454</v>
      </c>
      <c r="P190" s="131" t="s">
        <v>15</v>
      </c>
      <c r="Q190" s="131" t="s">
        <v>748</v>
      </c>
    </row>
    <row r="191" spans="1:251" s="135" customFormat="1" x14ac:dyDescent="0.25">
      <c r="A191" s="131" t="s">
        <v>1164</v>
      </c>
      <c r="B191" s="131" t="s">
        <v>437</v>
      </c>
      <c r="C191" s="131" t="s">
        <v>24</v>
      </c>
      <c r="D191" s="131" t="s">
        <v>677</v>
      </c>
      <c r="E191" s="131" t="s">
        <v>1165</v>
      </c>
      <c r="F191" s="135" t="s">
        <v>1085</v>
      </c>
      <c r="G191" s="59" t="s">
        <v>1691</v>
      </c>
      <c r="H191" s="131" t="s">
        <v>1166</v>
      </c>
      <c r="I191" s="131" t="s">
        <v>920</v>
      </c>
      <c r="J191" s="133" t="s">
        <v>1707</v>
      </c>
      <c r="K191" s="131" t="s">
        <v>1708</v>
      </c>
      <c r="L191" s="131" t="s">
        <v>492</v>
      </c>
      <c r="M191" s="131" t="s">
        <v>725</v>
      </c>
      <c r="N191" s="131" t="s">
        <v>1167</v>
      </c>
      <c r="O191" s="131" t="s">
        <v>454</v>
      </c>
      <c r="P191" s="131" t="s">
        <v>16</v>
      </c>
      <c r="Q191" s="131" t="s">
        <v>738</v>
      </c>
    </row>
    <row r="192" spans="1:251" s="135" customFormat="1" x14ac:dyDescent="0.25">
      <c r="A192" s="131" t="s">
        <v>1168</v>
      </c>
      <c r="B192" s="131" t="s">
        <v>437</v>
      </c>
      <c r="C192" s="131" t="s">
        <v>24</v>
      </c>
      <c r="D192" s="131" t="s">
        <v>1169</v>
      </c>
      <c r="E192" s="131" t="s">
        <v>740</v>
      </c>
      <c r="F192" s="135" t="s">
        <v>1085</v>
      </c>
      <c r="G192" s="59" t="s">
        <v>1691</v>
      </c>
      <c r="H192" s="131" t="s">
        <v>1170</v>
      </c>
      <c r="I192" s="131" t="s">
        <v>920</v>
      </c>
      <c r="J192" s="133" t="s">
        <v>1707</v>
      </c>
      <c r="K192" s="131" t="s">
        <v>1708</v>
      </c>
      <c r="L192" s="131" t="s">
        <v>492</v>
      </c>
      <c r="M192" s="131" t="s">
        <v>731</v>
      </c>
      <c r="N192" s="131" t="s">
        <v>1171</v>
      </c>
      <c r="O192" s="131" t="s">
        <v>454</v>
      </c>
      <c r="P192" s="131" t="s">
        <v>16</v>
      </c>
      <c r="Q192" s="131" t="s">
        <v>806</v>
      </c>
    </row>
    <row r="193" spans="1:251" s="135" customFormat="1" x14ac:dyDescent="0.25">
      <c r="A193" s="131" t="s">
        <v>1172</v>
      </c>
      <c r="B193" s="131" t="s">
        <v>437</v>
      </c>
      <c r="C193" s="131" t="s">
        <v>24</v>
      </c>
      <c r="D193" s="131" t="s">
        <v>1173</v>
      </c>
      <c r="E193" s="131" t="s">
        <v>481</v>
      </c>
      <c r="F193" s="135" t="s">
        <v>1085</v>
      </c>
      <c r="G193" s="59" t="s">
        <v>1691</v>
      </c>
      <c r="H193" s="131" t="s">
        <v>1174</v>
      </c>
      <c r="I193" s="131" t="s">
        <v>920</v>
      </c>
      <c r="J193" s="133" t="s">
        <v>1707</v>
      </c>
      <c r="K193" s="131" t="s">
        <v>1708</v>
      </c>
      <c r="L193" s="131" t="s">
        <v>492</v>
      </c>
      <c r="M193" s="131" t="s">
        <v>547</v>
      </c>
      <c r="N193" s="131" t="s">
        <v>1175</v>
      </c>
      <c r="O193" s="131" t="s">
        <v>454</v>
      </c>
      <c r="P193" s="131" t="s">
        <v>16</v>
      </c>
      <c r="Q193" s="131" t="s">
        <v>1176</v>
      </c>
      <c r="R193" s="131"/>
      <c r="S193" s="131"/>
      <c r="T193" s="131"/>
      <c r="U193" s="131"/>
      <c r="V193" s="132"/>
      <c r="W193" s="132"/>
      <c r="X193" s="131"/>
      <c r="Y193" s="131"/>
      <c r="Z193" s="131"/>
      <c r="AA193" s="131"/>
      <c r="AB193" s="131"/>
      <c r="AC193" s="131"/>
      <c r="AD193" s="132"/>
      <c r="AE193" s="132"/>
      <c r="AF193" s="132"/>
      <c r="AG193" s="132"/>
      <c r="AH193" s="132"/>
      <c r="AI193" s="132"/>
      <c r="AJ193" s="132"/>
      <c r="AK193" s="132"/>
      <c r="AL193" s="132"/>
      <c r="AM193" s="132"/>
      <c r="AN193" s="132"/>
      <c r="AO193" s="132"/>
      <c r="AP193" s="132"/>
      <c r="AQ193" s="132"/>
      <c r="AR193" s="132"/>
      <c r="AS193" s="132"/>
      <c r="AT193" s="132"/>
      <c r="AU193" s="132"/>
      <c r="AV193" s="132"/>
      <c r="AW193" s="132"/>
      <c r="AX193" s="132"/>
      <c r="AY193" s="132"/>
      <c r="AZ193" s="132"/>
      <c r="BA193" s="132"/>
      <c r="BB193" s="132"/>
      <c r="BC193" s="132"/>
      <c r="BD193" s="132"/>
      <c r="BE193" s="132"/>
      <c r="BF193" s="132"/>
      <c r="BG193" s="132"/>
      <c r="BH193" s="132"/>
      <c r="BI193" s="132"/>
      <c r="BJ193" s="132"/>
      <c r="BK193" s="132"/>
      <c r="BL193" s="132"/>
      <c r="BM193" s="132"/>
      <c r="BN193" s="132"/>
      <c r="BO193" s="132"/>
      <c r="BP193" s="132"/>
      <c r="BQ193" s="132"/>
      <c r="BR193" s="132"/>
      <c r="BS193" s="132"/>
      <c r="BT193" s="132"/>
      <c r="BU193" s="132"/>
      <c r="BV193" s="132"/>
      <c r="BW193" s="132"/>
      <c r="BX193" s="132"/>
      <c r="BY193" s="132"/>
      <c r="BZ193" s="132"/>
      <c r="CA193" s="132"/>
      <c r="CB193" s="132"/>
      <c r="CC193" s="132"/>
      <c r="CD193" s="132"/>
      <c r="CE193" s="132"/>
      <c r="CF193" s="132"/>
      <c r="CG193" s="132"/>
      <c r="CH193" s="132"/>
      <c r="CI193" s="132"/>
      <c r="CJ193" s="132"/>
      <c r="CK193" s="132"/>
      <c r="CL193" s="132"/>
      <c r="CM193" s="132"/>
      <c r="CN193" s="132"/>
      <c r="CO193" s="132"/>
      <c r="CP193" s="132"/>
      <c r="CQ193" s="132"/>
      <c r="CR193" s="132"/>
      <c r="CS193" s="132"/>
      <c r="CT193" s="132"/>
      <c r="CU193" s="132"/>
      <c r="CV193" s="132"/>
      <c r="CW193" s="132"/>
      <c r="CX193" s="132"/>
      <c r="CY193" s="132"/>
      <c r="CZ193" s="132"/>
      <c r="DA193" s="132"/>
      <c r="DB193" s="132"/>
      <c r="DC193" s="132"/>
      <c r="DD193" s="132"/>
      <c r="DE193" s="132"/>
      <c r="DF193" s="132"/>
      <c r="DG193" s="132"/>
      <c r="DH193" s="132"/>
      <c r="DI193" s="132"/>
      <c r="DJ193" s="132"/>
      <c r="DK193" s="132"/>
      <c r="DL193" s="132"/>
      <c r="DM193" s="132"/>
      <c r="DN193" s="132"/>
      <c r="DO193" s="132"/>
      <c r="DP193" s="132"/>
      <c r="DQ193" s="132"/>
      <c r="DR193" s="132"/>
      <c r="DS193" s="132"/>
      <c r="DT193" s="132"/>
      <c r="DU193" s="132"/>
      <c r="DV193" s="132"/>
      <c r="DW193" s="132"/>
      <c r="DX193" s="132"/>
      <c r="DY193" s="132"/>
      <c r="DZ193" s="132"/>
      <c r="EA193" s="132"/>
      <c r="EB193" s="132"/>
      <c r="EC193" s="132"/>
      <c r="ED193" s="132"/>
      <c r="EE193" s="132"/>
      <c r="EF193" s="132"/>
      <c r="EG193" s="132"/>
      <c r="EH193" s="132"/>
      <c r="EI193" s="132"/>
      <c r="EJ193" s="132"/>
      <c r="EK193" s="132"/>
      <c r="EL193" s="132"/>
      <c r="EM193" s="132"/>
      <c r="EN193" s="132"/>
      <c r="EO193" s="132"/>
      <c r="EP193" s="132"/>
      <c r="EQ193" s="132"/>
      <c r="ER193" s="132"/>
      <c r="ES193" s="132"/>
      <c r="ET193" s="132"/>
      <c r="EU193" s="132"/>
      <c r="EV193" s="132"/>
      <c r="EW193" s="132"/>
      <c r="EX193" s="132"/>
      <c r="EY193" s="132"/>
      <c r="EZ193" s="132"/>
      <c r="FA193" s="132"/>
      <c r="FB193" s="132"/>
      <c r="FC193" s="132"/>
      <c r="FD193" s="132"/>
      <c r="FE193" s="132"/>
      <c r="FF193" s="132"/>
      <c r="FG193" s="132"/>
      <c r="FH193" s="132"/>
      <c r="FI193" s="132"/>
      <c r="FJ193" s="132"/>
      <c r="FK193" s="132"/>
      <c r="FL193" s="132"/>
      <c r="FM193" s="132"/>
      <c r="FN193" s="132"/>
      <c r="FO193" s="132"/>
      <c r="FP193" s="132"/>
      <c r="FQ193" s="132"/>
      <c r="FR193" s="132"/>
      <c r="FS193" s="132"/>
      <c r="FT193" s="132"/>
      <c r="FU193" s="132"/>
      <c r="FV193" s="132"/>
      <c r="FW193" s="132"/>
      <c r="FX193" s="132"/>
      <c r="FY193" s="132"/>
      <c r="FZ193" s="132"/>
      <c r="GA193" s="132"/>
      <c r="GB193" s="132"/>
      <c r="GC193" s="132"/>
      <c r="GD193" s="132"/>
      <c r="GE193" s="132"/>
      <c r="GF193" s="132"/>
      <c r="GG193" s="132"/>
      <c r="GH193" s="132"/>
      <c r="GI193" s="132"/>
      <c r="GJ193" s="132"/>
      <c r="GK193" s="132"/>
      <c r="GL193" s="132"/>
      <c r="GM193" s="132"/>
      <c r="GN193" s="132"/>
      <c r="GO193" s="132"/>
      <c r="GP193" s="132"/>
      <c r="GQ193" s="132"/>
      <c r="GR193" s="132"/>
      <c r="GS193" s="132"/>
      <c r="GT193" s="132"/>
      <c r="GU193" s="132"/>
      <c r="GV193" s="132"/>
      <c r="GW193" s="132"/>
      <c r="GX193" s="132"/>
      <c r="GY193" s="132"/>
      <c r="GZ193" s="132"/>
      <c r="HA193" s="132"/>
      <c r="HB193" s="132"/>
      <c r="HC193" s="132"/>
      <c r="HD193" s="132"/>
      <c r="HE193" s="132"/>
      <c r="HF193" s="132"/>
      <c r="HG193" s="132"/>
      <c r="HH193" s="132"/>
      <c r="HI193" s="132"/>
      <c r="HJ193" s="132"/>
      <c r="HK193" s="132"/>
      <c r="HL193" s="132"/>
      <c r="HM193" s="132"/>
      <c r="HN193" s="132"/>
      <c r="HO193" s="132"/>
      <c r="HP193" s="132"/>
      <c r="HQ193" s="132"/>
      <c r="HR193" s="132"/>
      <c r="HS193" s="132"/>
      <c r="HT193" s="132"/>
      <c r="HU193" s="132"/>
      <c r="HV193" s="132"/>
      <c r="HW193" s="132"/>
      <c r="HX193" s="132"/>
      <c r="HY193" s="132"/>
      <c r="HZ193" s="132"/>
      <c r="IA193" s="132"/>
      <c r="IB193" s="132"/>
      <c r="IC193" s="132"/>
      <c r="ID193" s="132"/>
      <c r="IE193" s="132"/>
      <c r="IF193" s="132"/>
      <c r="IG193" s="132"/>
      <c r="IH193" s="132"/>
      <c r="II193" s="132"/>
      <c r="IJ193" s="132"/>
      <c r="IK193" s="132"/>
      <c r="IL193" s="132"/>
      <c r="IM193" s="132"/>
      <c r="IN193" s="132"/>
      <c r="IO193" s="132"/>
      <c r="IP193" s="132"/>
      <c r="IQ193" s="132"/>
    </row>
    <row r="194" spans="1:251" s="135" customFormat="1" x14ac:dyDescent="0.25">
      <c r="A194" s="131" t="s">
        <v>714</v>
      </c>
      <c r="B194" s="131" t="s">
        <v>476</v>
      </c>
      <c r="C194" s="131" t="s">
        <v>24</v>
      </c>
      <c r="D194" s="131" t="s">
        <v>715</v>
      </c>
      <c r="E194" s="131" t="s">
        <v>716</v>
      </c>
      <c r="F194" s="132" t="s">
        <v>439</v>
      </c>
      <c r="G194" s="59"/>
      <c r="H194" s="131" t="s">
        <v>717</v>
      </c>
      <c r="I194" s="131" t="s">
        <v>442</v>
      </c>
      <c r="J194" s="133">
        <v>42886</v>
      </c>
      <c r="K194" s="131" t="s">
        <v>1710</v>
      </c>
      <c r="L194" s="131" t="s">
        <v>492</v>
      </c>
      <c r="M194" s="131" t="s">
        <v>719</v>
      </c>
      <c r="N194" s="131" t="s">
        <v>720</v>
      </c>
      <c r="O194" s="131" t="s">
        <v>507</v>
      </c>
      <c r="P194" s="131" t="s">
        <v>536</v>
      </c>
      <c r="Q194" s="131" t="s">
        <v>721</v>
      </c>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132"/>
      <c r="BF194" s="132"/>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c r="CL194" s="132"/>
      <c r="CM194" s="132"/>
      <c r="CN194" s="132"/>
      <c r="CO194" s="132"/>
      <c r="CP194" s="132"/>
      <c r="CQ194" s="132"/>
      <c r="CR194" s="132"/>
      <c r="CS194" s="132"/>
      <c r="CT194" s="132"/>
      <c r="CU194" s="132"/>
      <c r="CV194" s="132"/>
      <c r="CW194" s="132"/>
      <c r="CX194" s="132"/>
      <c r="CY194" s="132"/>
      <c r="CZ194" s="132"/>
      <c r="DA194" s="132"/>
      <c r="DB194" s="132"/>
      <c r="DC194" s="132"/>
      <c r="DD194" s="132"/>
      <c r="DE194" s="132"/>
      <c r="DF194" s="132"/>
      <c r="DG194" s="132"/>
      <c r="DH194" s="132"/>
      <c r="DI194" s="132"/>
      <c r="DJ194" s="132"/>
      <c r="DK194" s="132"/>
      <c r="DL194" s="132"/>
      <c r="DM194" s="132"/>
      <c r="DN194" s="132"/>
      <c r="DO194" s="132"/>
      <c r="DP194" s="132"/>
      <c r="DQ194" s="132"/>
      <c r="DR194" s="132"/>
      <c r="DS194" s="132"/>
      <c r="DT194" s="132"/>
      <c r="DU194" s="132"/>
      <c r="DV194" s="132"/>
      <c r="DW194" s="132"/>
      <c r="DX194" s="132"/>
      <c r="DY194" s="132"/>
      <c r="DZ194" s="132"/>
      <c r="EA194" s="132"/>
      <c r="EB194" s="132"/>
      <c r="EC194" s="132"/>
      <c r="ED194" s="132"/>
      <c r="EE194" s="132"/>
      <c r="EF194" s="132"/>
      <c r="EG194" s="132"/>
      <c r="EH194" s="132"/>
      <c r="EI194" s="132"/>
      <c r="EJ194" s="132"/>
      <c r="EK194" s="132"/>
      <c r="EL194" s="132"/>
      <c r="EM194" s="132"/>
      <c r="EN194" s="132"/>
      <c r="EO194" s="132"/>
      <c r="EP194" s="132"/>
      <c r="EQ194" s="132"/>
      <c r="ER194" s="132"/>
      <c r="ES194" s="132"/>
      <c r="ET194" s="132"/>
      <c r="EU194" s="132"/>
      <c r="EV194" s="132"/>
      <c r="EW194" s="132"/>
      <c r="EX194" s="132"/>
      <c r="EY194" s="132"/>
      <c r="EZ194" s="132"/>
      <c r="FA194" s="132"/>
      <c r="FB194" s="132"/>
      <c r="FC194" s="132"/>
      <c r="FD194" s="132"/>
      <c r="FE194" s="132"/>
      <c r="FF194" s="132"/>
      <c r="FG194" s="132"/>
      <c r="FH194" s="132"/>
      <c r="FI194" s="132"/>
      <c r="FJ194" s="132"/>
      <c r="FK194" s="132"/>
      <c r="FL194" s="132"/>
      <c r="FM194" s="132"/>
      <c r="FN194" s="132"/>
      <c r="FO194" s="132"/>
      <c r="FP194" s="132"/>
      <c r="FQ194" s="132"/>
      <c r="FR194" s="132"/>
      <c r="FS194" s="132"/>
      <c r="FT194" s="132"/>
      <c r="FU194" s="132"/>
      <c r="FV194" s="132"/>
      <c r="FW194" s="132"/>
      <c r="FX194" s="132"/>
      <c r="FY194" s="132"/>
      <c r="FZ194" s="132"/>
      <c r="GA194" s="132"/>
      <c r="GB194" s="132"/>
      <c r="GC194" s="132"/>
      <c r="GD194" s="132"/>
      <c r="GE194" s="132"/>
      <c r="GF194" s="132"/>
      <c r="GG194" s="132"/>
      <c r="GH194" s="132"/>
      <c r="GI194" s="132"/>
      <c r="GJ194" s="132"/>
      <c r="GK194" s="132"/>
      <c r="GL194" s="132"/>
      <c r="GM194" s="132"/>
      <c r="GN194" s="132"/>
      <c r="GO194" s="132"/>
      <c r="GP194" s="132"/>
      <c r="GQ194" s="132"/>
      <c r="GR194" s="132"/>
      <c r="GS194" s="132"/>
      <c r="GT194" s="132"/>
      <c r="GU194" s="132"/>
      <c r="GV194" s="132"/>
      <c r="GW194" s="132"/>
      <c r="GX194" s="132"/>
      <c r="GY194" s="132"/>
      <c r="GZ194" s="132"/>
      <c r="HA194" s="132"/>
      <c r="HB194" s="132"/>
      <c r="HC194" s="132"/>
      <c r="HD194" s="132"/>
      <c r="HE194" s="132"/>
      <c r="HF194" s="132"/>
      <c r="HG194" s="132"/>
      <c r="HH194" s="132"/>
      <c r="HI194" s="132"/>
      <c r="HJ194" s="132"/>
      <c r="HK194" s="132"/>
      <c r="HL194" s="132"/>
      <c r="HM194" s="132"/>
      <c r="HN194" s="132"/>
      <c r="HO194" s="132"/>
      <c r="HP194" s="132"/>
      <c r="HQ194" s="132"/>
      <c r="HR194" s="132"/>
      <c r="HS194" s="132"/>
      <c r="HT194" s="132"/>
      <c r="HU194" s="132"/>
      <c r="HV194" s="132"/>
      <c r="HW194" s="132"/>
      <c r="HX194" s="132"/>
      <c r="HY194" s="132"/>
      <c r="HZ194" s="132"/>
      <c r="IA194" s="132"/>
      <c r="IB194" s="132"/>
      <c r="IC194" s="132"/>
      <c r="ID194" s="132"/>
      <c r="IE194" s="132"/>
      <c r="IF194" s="132"/>
      <c r="IG194" s="132"/>
      <c r="IH194" s="132"/>
      <c r="II194" s="132"/>
      <c r="IJ194" s="132"/>
      <c r="IK194" s="132"/>
      <c r="IL194" s="132"/>
      <c r="IM194" s="132"/>
      <c r="IN194" s="132"/>
      <c r="IO194" s="132"/>
      <c r="IP194" s="132"/>
      <c r="IQ194" s="132"/>
    </row>
    <row r="195" spans="1:251" s="135" customFormat="1" x14ac:dyDescent="0.25">
      <c r="A195" s="131" t="s">
        <v>722</v>
      </c>
      <c r="B195" s="131" t="s">
        <v>476</v>
      </c>
      <c r="C195" s="131" t="s">
        <v>25</v>
      </c>
      <c r="D195" s="131" t="s">
        <v>723</v>
      </c>
      <c r="E195" s="131" t="s">
        <v>481</v>
      </c>
      <c r="F195" s="132" t="s">
        <v>439</v>
      </c>
      <c r="G195" s="59"/>
      <c r="H195" s="131" t="s">
        <v>724</v>
      </c>
      <c r="I195" s="131" t="s">
        <v>442</v>
      </c>
      <c r="J195" s="133">
        <v>42886</v>
      </c>
      <c r="K195" s="131" t="s">
        <v>1710</v>
      </c>
      <c r="L195" s="131" t="s">
        <v>492</v>
      </c>
      <c r="M195" s="131" t="s">
        <v>725</v>
      </c>
      <c r="N195" s="131" t="s">
        <v>726</v>
      </c>
      <c r="O195" s="131" t="s">
        <v>507</v>
      </c>
      <c r="P195" s="131" t="s">
        <v>16</v>
      </c>
      <c r="Q195" s="131" t="s">
        <v>727</v>
      </c>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c r="CI195" s="132"/>
      <c r="CJ195" s="132"/>
      <c r="CK195" s="132"/>
      <c r="CL195" s="132"/>
      <c r="CM195" s="132"/>
      <c r="CN195" s="132"/>
      <c r="CO195" s="132"/>
      <c r="CP195" s="132"/>
      <c r="CQ195" s="132"/>
      <c r="CR195" s="132"/>
      <c r="CS195" s="132"/>
      <c r="CT195" s="132"/>
      <c r="CU195" s="132"/>
      <c r="CV195" s="132"/>
      <c r="CW195" s="132"/>
      <c r="CX195" s="132"/>
      <c r="CY195" s="132"/>
      <c r="CZ195" s="132"/>
      <c r="DA195" s="132"/>
      <c r="DB195" s="132"/>
      <c r="DC195" s="132"/>
      <c r="DD195" s="132"/>
      <c r="DE195" s="132"/>
      <c r="DF195" s="132"/>
      <c r="DG195" s="132"/>
      <c r="DH195" s="132"/>
      <c r="DI195" s="132"/>
      <c r="DJ195" s="132"/>
      <c r="DK195" s="132"/>
      <c r="DL195" s="132"/>
      <c r="DM195" s="132"/>
      <c r="DN195" s="132"/>
      <c r="DO195" s="132"/>
      <c r="DP195" s="132"/>
      <c r="DQ195" s="132"/>
      <c r="DR195" s="132"/>
      <c r="DS195" s="132"/>
      <c r="DT195" s="132"/>
      <c r="DU195" s="132"/>
      <c r="DV195" s="132"/>
      <c r="DW195" s="132"/>
      <c r="DX195" s="132"/>
      <c r="DY195" s="132"/>
      <c r="DZ195" s="132"/>
      <c r="EA195" s="132"/>
      <c r="EB195" s="132"/>
      <c r="EC195" s="132"/>
      <c r="ED195" s="132"/>
      <c r="EE195" s="132"/>
      <c r="EF195" s="132"/>
      <c r="EG195" s="132"/>
      <c r="EH195" s="132"/>
      <c r="EI195" s="132"/>
      <c r="EJ195" s="132"/>
      <c r="EK195" s="132"/>
      <c r="EL195" s="132"/>
      <c r="EM195" s="132"/>
      <c r="EN195" s="132"/>
      <c r="EO195" s="132"/>
      <c r="EP195" s="132"/>
      <c r="EQ195" s="132"/>
      <c r="ER195" s="132"/>
      <c r="ES195" s="132"/>
      <c r="ET195" s="132"/>
      <c r="EU195" s="132"/>
      <c r="EV195" s="132"/>
      <c r="EW195" s="132"/>
      <c r="EX195" s="132"/>
      <c r="EY195" s="132"/>
      <c r="EZ195" s="132"/>
      <c r="FA195" s="132"/>
      <c r="FB195" s="132"/>
      <c r="FC195" s="132"/>
      <c r="FD195" s="132"/>
      <c r="FE195" s="132"/>
      <c r="FF195" s="132"/>
      <c r="FG195" s="132"/>
      <c r="FH195" s="132"/>
      <c r="FI195" s="132"/>
      <c r="FJ195" s="132"/>
      <c r="FK195" s="132"/>
      <c r="FL195" s="132"/>
      <c r="FM195" s="132"/>
      <c r="FN195" s="132"/>
      <c r="FO195" s="132"/>
      <c r="FP195" s="132"/>
      <c r="FQ195" s="132"/>
      <c r="FR195" s="132"/>
      <c r="FS195" s="132"/>
      <c r="FT195" s="132"/>
      <c r="FU195" s="132"/>
      <c r="FV195" s="132"/>
      <c r="FW195" s="132"/>
      <c r="FX195" s="132"/>
      <c r="FY195" s="132"/>
      <c r="FZ195" s="132"/>
      <c r="GA195" s="132"/>
      <c r="GB195" s="132"/>
      <c r="GC195" s="132"/>
      <c r="GD195" s="132"/>
      <c r="GE195" s="132"/>
      <c r="GF195" s="132"/>
      <c r="GG195" s="132"/>
      <c r="GH195" s="132"/>
      <c r="GI195" s="132"/>
      <c r="GJ195" s="132"/>
      <c r="GK195" s="132"/>
      <c r="GL195" s="132"/>
      <c r="GM195" s="132"/>
      <c r="GN195" s="132"/>
      <c r="GO195" s="132"/>
      <c r="GP195" s="132"/>
      <c r="GQ195" s="132"/>
      <c r="GR195" s="132"/>
      <c r="GS195" s="132"/>
      <c r="GT195" s="132"/>
      <c r="GU195" s="132"/>
      <c r="GV195" s="132"/>
      <c r="GW195" s="132"/>
      <c r="GX195" s="132"/>
      <c r="GY195" s="132"/>
      <c r="GZ195" s="132"/>
      <c r="HA195" s="132"/>
      <c r="HB195" s="132"/>
      <c r="HC195" s="132"/>
      <c r="HD195" s="132"/>
      <c r="HE195" s="132"/>
      <c r="HF195" s="132"/>
      <c r="HG195" s="132"/>
      <c r="HH195" s="132"/>
      <c r="HI195" s="132"/>
      <c r="HJ195" s="132"/>
      <c r="HK195" s="132"/>
      <c r="HL195" s="132"/>
      <c r="HM195" s="132"/>
      <c r="HN195" s="132"/>
      <c r="HO195" s="132"/>
      <c r="HP195" s="132"/>
      <c r="HQ195" s="132"/>
      <c r="HR195" s="132"/>
      <c r="HS195" s="132"/>
      <c r="HT195" s="132"/>
      <c r="HU195" s="132"/>
      <c r="HV195" s="132"/>
      <c r="HW195" s="132"/>
      <c r="HX195" s="132"/>
      <c r="HY195" s="132"/>
      <c r="HZ195" s="132"/>
      <c r="IA195" s="132"/>
      <c r="IB195" s="132"/>
      <c r="IC195" s="132"/>
      <c r="ID195" s="132"/>
      <c r="IE195" s="132"/>
      <c r="IF195" s="132"/>
      <c r="IG195" s="132"/>
      <c r="IH195" s="132"/>
      <c r="II195" s="132"/>
      <c r="IJ195" s="132"/>
      <c r="IK195" s="132"/>
      <c r="IL195" s="132"/>
      <c r="IM195" s="132"/>
      <c r="IN195" s="132"/>
      <c r="IO195" s="132"/>
      <c r="IP195" s="132"/>
      <c r="IQ195" s="132"/>
    </row>
    <row r="196" spans="1:251" s="135" customFormat="1" x14ac:dyDescent="0.25">
      <c r="A196" s="131" t="s">
        <v>728</v>
      </c>
      <c r="B196" s="131" t="s">
        <v>437</v>
      </c>
      <c r="C196" s="131" t="s">
        <v>24</v>
      </c>
      <c r="D196" s="131" t="s">
        <v>729</v>
      </c>
      <c r="E196" s="131" t="s">
        <v>481</v>
      </c>
      <c r="F196" s="132" t="s">
        <v>439</v>
      </c>
      <c r="G196" s="59"/>
      <c r="H196" s="131" t="s">
        <v>730</v>
      </c>
      <c r="I196" s="131" t="s">
        <v>442</v>
      </c>
      <c r="J196" s="133">
        <v>42886</v>
      </c>
      <c r="K196" s="131" t="s">
        <v>1710</v>
      </c>
      <c r="L196" s="131" t="s">
        <v>492</v>
      </c>
      <c r="M196" s="131" t="s">
        <v>731</v>
      </c>
      <c r="N196" s="131" t="s">
        <v>732</v>
      </c>
      <c r="O196" s="131" t="s">
        <v>488</v>
      </c>
      <c r="P196" s="131" t="s">
        <v>16</v>
      </c>
      <c r="Q196" s="131" t="s">
        <v>733</v>
      </c>
      <c r="R196" s="132"/>
      <c r="S196" s="132"/>
      <c r="T196" s="132"/>
      <c r="U196" s="132"/>
      <c r="V196" s="132"/>
      <c r="W196" s="132"/>
      <c r="X196" s="132"/>
      <c r="Y196" s="132"/>
      <c r="Z196" s="132"/>
      <c r="AA196" s="132"/>
      <c r="AB196" s="132"/>
      <c r="AC196" s="132"/>
      <c r="AD196" s="132"/>
      <c r="AE196" s="132"/>
      <c r="AF196" s="132"/>
      <c r="AG196" s="132"/>
      <c r="AH196" s="132"/>
      <c r="AI196" s="132"/>
      <c r="AJ196" s="132"/>
      <c r="AK196" s="132"/>
      <c r="AL196" s="132"/>
      <c r="AM196" s="132"/>
      <c r="AN196" s="132"/>
      <c r="AO196" s="132"/>
      <c r="AP196" s="132"/>
      <c r="AQ196" s="132"/>
      <c r="AR196" s="132"/>
      <c r="AS196" s="132"/>
      <c r="AT196" s="132"/>
      <c r="AU196" s="132"/>
      <c r="AV196" s="132"/>
      <c r="AW196" s="132"/>
      <c r="AX196" s="132"/>
      <c r="AY196" s="132"/>
      <c r="AZ196" s="132"/>
      <c r="BA196" s="132"/>
      <c r="BB196" s="132"/>
      <c r="BC196" s="132"/>
      <c r="BD196" s="132"/>
      <c r="BE196" s="132"/>
      <c r="BF196" s="132"/>
      <c r="BG196" s="132"/>
      <c r="BH196" s="132"/>
      <c r="BI196" s="132"/>
      <c r="BJ196" s="132"/>
      <c r="BK196" s="132"/>
      <c r="BL196" s="132"/>
      <c r="BM196" s="132"/>
      <c r="BN196" s="132"/>
      <c r="BO196" s="132"/>
      <c r="BP196" s="132"/>
      <c r="BQ196" s="132"/>
      <c r="BR196" s="132"/>
      <c r="BS196" s="132"/>
      <c r="BT196" s="132"/>
      <c r="BU196" s="132"/>
      <c r="BV196" s="132"/>
      <c r="BW196" s="132"/>
      <c r="BX196" s="132"/>
      <c r="BY196" s="132"/>
      <c r="BZ196" s="132"/>
      <c r="CA196" s="132"/>
      <c r="CB196" s="132"/>
      <c r="CC196" s="132"/>
      <c r="CD196" s="132"/>
      <c r="CE196" s="132"/>
      <c r="CF196" s="132"/>
      <c r="CG196" s="132"/>
      <c r="CH196" s="132"/>
      <c r="CI196" s="132"/>
      <c r="CJ196" s="132"/>
      <c r="CK196" s="132"/>
      <c r="CL196" s="132"/>
      <c r="CM196" s="132"/>
      <c r="CN196" s="132"/>
      <c r="CO196" s="132"/>
      <c r="CP196" s="132"/>
      <c r="CQ196" s="132"/>
      <c r="CR196" s="132"/>
      <c r="CS196" s="132"/>
      <c r="CT196" s="132"/>
      <c r="CU196" s="132"/>
      <c r="CV196" s="132"/>
      <c r="CW196" s="132"/>
      <c r="CX196" s="132"/>
      <c r="CY196" s="132"/>
      <c r="CZ196" s="132"/>
      <c r="DA196" s="132"/>
      <c r="DB196" s="132"/>
      <c r="DC196" s="132"/>
      <c r="DD196" s="132"/>
      <c r="DE196" s="132"/>
      <c r="DF196" s="132"/>
      <c r="DG196" s="132"/>
      <c r="DH196" s="132"/>
      <c r="DI196" s="132"/>
      <c r="DJ196" s="132"/>
      <c r="DK196" s="132"/>
      <c r="DL196" s="132"/>
      <c r="DM196" s="132"/>
      <c r="DN196" s="132"/>
      <c r="DO196" s="132"/>
      <c r="DP196" s="132"/>
      <c r="DQ196" s="132"/>
      <c r="DR196" s="132"/>
      <c r="DS196" s="132"/>
      <c r="DT196" s="132"/>
      <c r="DU196" s="132"/>
      <c r="DV196" s="132"/>
      <c r="DW196" s="132"/>
      <c r="DX196" s="132"/>
      <c r="DY196" s="132"/>
      <c r="DZ196" s="132"/>
      <c r="EA196" s="132"/>
      <c r="EB196" s="132"/>
      <c r="EC196" s="132"/>
      <c r="ED196" s="132"/>
      <c r="EE196" s="132"/>
      <c r="EF196" s="132"/>
      <c r="EG196" s="132"/>
      <c r="EH196" s="132"/>
      <c r="EI196" s="132"/>
      <c r="EJ196" s="132"/>
      <c r="EK196" s="132"/>
      <c r="EL196" s="132"/>
      <c r="EM196" s="132"/>
      <c r="EN196" s="132"/>
      <c r="EO196" s="132"/>
      <c r="EP196" s="132"/>
      <c r="EQ196" s="132"/>
      <c r="ER196" s="132"/>
      <c r="ES196" s="132"/>
      <c r="ET196" s="132"/>
      <c r="EU196" s="132"/>
      <c r="EV196" s="132"/>
      <c r="EW196" s="132"/>
      <c r="EX196" s="132"/>
      <c r="EY196" s="132"/>
      <c r="EZ196" s="132"/>
      <c r="FA196" s="132"/>
      <c r="FB196" s="132"/>
      <c r="FC196" s="132"/>
      <c r="FD196" s="132"/>
      <c r="FE196" s="132"/>
      <c r="FF196" s="132"/>
      <c r="FG196" s="132"/>
      <c r="FH196" s="132"/>
      <c r="FI196" s="132"/>
      <c r="FJ196" s="132"/>
      <c r="FK196" s="132"/>
      <c r="FL196" s="132"/>
      <c r="FM196" s="132"/>
      <c r="FN196" s="132"/>
      <c r="FO196" s="132"/>
      <c r="FP196" s="132"/>
      <c r="FQ196" s="132"/>
      <c r="FR196" s="132"/>
      <c r="FS196" s="132"/>
      <c r="FT196" s="132"/>
      <c r="FU196" s="132"/>
      <c r="FV196" s="132"/>
      <c r="FW196" s="132"/>
      <c r="FX196" s="132"/>
      <c r="FY196" s="132"/>
      <c r="FZ196" s="132"/>
      <c r="GA196" s="132"/>
      <c r="GB196" s="132"/>
      <c r="GC196" s="132"/>
      <c r="GD196" s="132"/>
      <c r="GE196" s="132"/>
      <c r="GF196" s="132"/>
      <c r="GG196" s="132"/>
      <c r="GH196" s="132"/>
      <c r="GI196" s="132"/>
      <c r="GJ196" s="132"/>
      <c r="GK196" s="132"/>
      <c r="GL196" s="132"/>
      <c r="GM196" s="132"/>
      <c r="GN196" s="132"/>
      <c r="GO196" s="132"/>
      <c r="GP196" s="132"/>
      <c r="GQ196" s="132"/>
      <c r="GR196" s="132"/>
      <c r="GS196" s="132"/>
      <c r="GT196" s="132"/>
      <c r="GU196" s="132"/>
      <c r="GV196" s="132"/>
      <c r="GW196" s="132"/>
      <c r="GX196" s="132"/>
      <c r="GY196" s="132"/>
      <c r="GZ196" s="132"/>
      <c r="HA196" s="132"/>
      <c r="HB196" s="132"/>
      <c r="HC196" s="132"/>
      <c r="HD196" s="132"/>
      <c r="HE196" s="132"/>
      <c r="HF196" s="132"/>
      <c r="HG196" s="132"/>
      <c r="HH196" s="132"/>
      <c r="HI196" s="132"/>
      <c r="HJ196" s="132"/>
      <c r="HK196" s="132"/>
      <c r="HL196" s="132"/>
      <c r="HM196" s="132"/>
      <c r="HN196" s="132"/>
      <c r="HO196" s="132"/>
      <c r="HP196" s="132"/>
      <c r="HQ196" s="132"/>
      <c r="HR196" s="132"/>
      <c r="HS196" s="132"/>
      <c r="HT196" s="132"/>
      <c r="HU196" s="132"/>
      <c r="HV196" s="132"/>
      <c r="HW196" s="132"/>
      <c r="HX196" s="132"/>
      <c r="HY196" s="132"/>
      <c r="HZ196" s="132"/>
      <c r="IA196" s="132"/>
      <c r="IB196" s="132"/>
      <c r="IC196" s="132"/>
      <c r="ID196" s="132"/>
      <c r="IE196" s="132"/>
      <c r="IF196" s="132"/>
      <c r="IG196" s="132"/>
      <c r="IH196" s="132"/>
      <c r="II196" s="132"/>
      <c r="IJ196" s="132"/>
      <c r="IK196" s="132"/>
      <c r="IL196" s="132"/>
      <c r="IM196" s="132"/>
      <c r="IN196" s="132"/>
      <c r="IO196" s="132"/>
      <c r="IP196" s="132"/>
      <c r="IQ196" s="132"/>
    </row>
    <row r="197" spans="1:251" s="135" customFormat="1" x14ac:dyDescent="0.25">
      <c r="A197" s="131" t="s">
        <v>734</v>
      </c>
      <c r="B197" s="131" t="s">
        <v>476</v>
      </c>
      <c r="C197" s="131" t="s">
        <v>25</v>
      </c>
      <c r="D197" s="131" t="s">
        <v>735</v>
      </c>
      <c r="E197" s="131" t="s">
        <v>715</v>
      </c>
      <c r="F197" s="132" t="s">
        <v>932</v>
      </c>
      <c r="G197" s="59"/>
      <c r="H197" s="131" t="s">
        <v>736</v>
      </c>
      <c r="I197" s="131" t="s">
        <v>442</v>
      </c>
      <c r="J197" s="133">
        <v>42886</v>
      </c>
      <c r="K197" s="131" t="s">
        <v>1710</v>
      </c>
      <c r="L197" s="131" t="s">
        <v>492</v>
      </c>
      <c r="M197" s="131" t="s">
        <v>725</v>
      </c>
      <c r="N197" s="131" t="s">
        <v>737</v>
      </c>
      <c r="O197" s="131" t="s">
        <v>454</v>
      </c>
      <c r="P197" s="131" t="s">
        <v>16</v>
      </c>
      <c r="Q197" s="131" t="s">
        <v>738</v>
      </c>
      <c r="R197" s="132"/>
      <c r="S197" s="132"/>
      <c r="T197" s="132"/>
      <c r="U197" s="132"/>
      <c r="V197" s="132"/>
      <c r="W197" s="132"/>
      <c r="X197" s="132"/>
      <c r="Y197" s="132"/>
      <c r="Z197" s="132"/>
      <c r="AA197" s="132"/>
      <c r="AB197" s="132"/>
      <c r="AC197" s="132"/>
      <c r="AD197" s="132"/>
      <c r="AE197" s="132"/>
      <c r="AF197" s="132"/>
      <c r="AG197" s="132"/>
      <c r="AH197" s="132"/>
      <c r="AI197" s="132"/>
      <c r="AJ197" s="132"/>
      <c r="AK197" s="132"/>
      <c r="AL197" s="132"/>
      <c r="AM197" s="132"/>
      <c r="AN197" s="132"/>
      <c r="AO197" s="132"/>
      <c r="AP197" s="132"/>
      <c r="AQ197" s="132"/>
      <c r="AR197" s="132"/>
      <c r="AS197" s="132"/>
      <c r="AT197" s="132"/>
      <c r="AU197" s="132"/>
      <c r="AV197" s="132"/>
      <c r="AW197" s="132"/>
      <c r="AX197" s="132"/>
      <c r="AY197" s="132"/>
      <c r="AZ197" s="132"/>
      <c r="BA197" s="132"/>
      <c r="BB197" s="132"/>
      <c r="BC197" s="132"/>
      <c r="BD197" s="132"/>
      <c r="BE197" s="132"/>
      <c r="BF197" s="132"/>
      <c r="BG197" s="132"/>
      <c r="BH197" s="132"/>
      <c r="BI197" s="132"/>
      <c r="BJ197" s="132"/>
      <c r="BK197" s="132"/>
      <c r="BL197" s="132"/>
      <c r="BM197" s="132"/>
      <c r="BN197" s="132"/>
      <c r="BO197" s="132"/>
      <c r="BP197" s="132"/>
      <c r="BQ197" s="132"/>
      <c r="BR197" s="132"/>
      <c r="BS197" s="132"/>
      <c r="BT197" s="132"/>
      <c r="BU197" s="132"/>
      <c r="BV197" s="132"/>
      <c r="BW197" s="132"/>
      <c r="BX197" s="132"/>
      <c r="BY197" s="132"/>
      <c r="BZ197" s="132"/>
      <c r="CA197" s="132"/>
      <c r="CB197" s="132"/>
      <c r="CC197" s="132"/>
      <c r="CD197" s="132"/>
      <c r="CE197" s="132"/>
      <c r="CF197" s="132"/>
      <c r="CG197" s="132"/>
      <c r="CH197" s="132"/>
      <c r="CI197" s="132"/>
      <c r="CJ197" s="132"/>
      <c r="CK197" s="132"/>
      <c r="CL197" s="132"/>
      <c r="CM197" s="132"/>
      <c r="CN197" s="132"/>
      <c r="CO197" s="132"/>
      <c r="CP197" s="132"/>
      <c r="CQ197" s="132"/>
      <c r="CR197" s="132"/>
      <c r="CS197" s="132"/>
      <c r="CT197" s="132"/>
      <c r="CU197" s="132"/>
      <c r="CV197" s="132"/>
      <c r="CW197" s="132"/>
      <c r="CX197" s="132"/>
      <c r="CY197" s="132"/>
      <c r="CZ197" s="132"/>
      <c r="DA197" s="132"/>
      <c r="DB197" s="132"/>
      <c r="DC197" s="132"/>
      <c r="DD197" s="132"/>
      <c r="DE197" s="132"/>
      <c r="DF197" s="132"/>
      <c r="DG197" s="132"/>
      <c r="DH197" s="132"/>
      <c r="DI197" s="132"/>
      <c r="DJ197" s="132"/>
      <c r="DK197" s="132"/>
      <c r="DL197" s="132"/>
      <c r="DM197" s="132"/>
      <c r="DN197" s="132"/>
      <c r="DO197" s="132"/>
      <c r="DP197" s="132"/>
      <c r="DQ197" s="132"/>
      <c r="DR197" s="132"/>
      <c r="DS197" s="132"/>
      <c r="DT197" s="132"/>
      <c r="DU197" s="132"/>
      <c r="DV197" s="132"/>
      <c r="DW197" s="132"/>
      <c r="DX197" s="132"/>
      <c r="DY197" s="132"/>
      <c r="DZ197" s="132"/>
      <c r="EA197" s="132"/>
      <c r="EB197" s="132"/>
      <c r="EC197" s="132"/>
      <c r="ED197" s="132"/>
      <c r="EE197" s="132"/>
      <c r="EF197" s="132"/>
      <c r="EG197" s="132"/>
      <c r="EH197" s="132"/>
      <c r="EI197" s="132"/>
      <c r="EJ197" s="132"/>
      <c r="EK197" s="132"/>
      <c r="EL197" s="132"/>
      <c r="EM197" s="132"/>
      <c r="EN197" s="132"/>
      <c r="EO197" s="132"/>
      <c r="EP197" s="132"/>
      <c r="EQ197" s="132"/>
      <c r="ER197" s="132"/>
      <c r="ES197" s="132"/>
      <c r="ET197" s="132"/>
      <c r="EU197" s="132"/>
      <c r="EV197" s="132"/>
      <c r="EW197" s="132"/>
      <c r="EX197" s="132"/>
      <c r="EY197" s="132"/>
      <c r="EZ197" s="132"/>
      <c r="FA197" s="132"/>
      <c r="FB197" s="132"/>
      <c r="FC197" s="132"/>
      <c r="FD197" s="132"/>
      <c r="FE197" s="132"/>
      <c r="FF197" s="132"/>
      <c r="FG197" s="132"/>
      <c r="FH197" s="132"/>
      <c r="FI197" s="132"/>
      <c r="FJ197" s="132"/>
      <c r="FK197" s="132"/>
      <c r="FL197" s="132"/>
      <c r="FM197" s="132"/>
      <c r="FN197" s="132"/>
      <c r="FO197" s="132"/>
      <c r="FP197" s="132"/>
      <c r="FQ197" s="132"/>
      <c r="FR197" s="132"/>
      <c r="FS197" s="132"/>
      <c r="FT197" s="132"/>
      <c r="FU197" s="132"/>
      <c r="FV197" s="132"/>
      <c r="FW197" s="132"/>
      <c r="FX197" s="132"/>
      <c r="FY197" s="132"/>
      <c r="FZ197" s="132"/>
      <c r="GA197" s="132"/>
      <c r="GB197" s="132"/>
      <c r="GC197" s="132"/>
      <c r="GD197" s="132"/>
      <c r="GE197" s="132"/>
      <c r="GF197" s="132"/>
      <c r="GG197" s="132"/>
      <c r="GH197" s="132"/>
      <c r="GI197" s="132"/>
      <c r="GJ197" s="132"/>
      <c r="GK197" s="132"/>
      <c r="GL197" s="132"/>
      <c r="GM197" s="132"/>
      <c r="GN197" s="132"/>
      <c r="GO197" s="132"/>
      <c r="GP197" s="132"/>
      <c r="GQ197" s="132"/>
      <c r="GR197" s="132"/>
      <c r="GS197" s="132"/>
      <c r="GT197" s="132"/>
      <c r="GU197" s="132"/>
      <c r="GV197" s="132"/>
      <c r="GW197" s="132"/>
      <c r="GX197" s="132"/>
      <c r="GY197" s="132"/>
      <c r="GZ197" s="132"/>
      <c r="HA197" s="132"/>
      <c r="HB197" s="132"/>
      <c r="HC197" s="132"/>
      <c r="HD197" s="132"/>
      <c r="HE197" s="132"/>
      <c r="HF197" s="132"/>
      <c r="HG197" s="132"/>
      <c r="HH197" s="132"/>
      <c r="HI197" s="132"/>
      <c r="HJ197" s="132"/>
      <c r="HK197" s="132"/>
      <c r="HL197" s="132"/>
      <c r="HM197" s="132"/>
      <c r="HN197" s="132"/>
      <c r="HO197" s="132"/>
      <c r="HP197" s="132"/>
      <c r="HQ197" s="132"/>
      <c r="HR197" s="132"/>
      <c r="HS197" s="132"/>
      <c r="HT197" s="132"/>
      <c r="HU197" s="132"/>
      <c r="HV197" s="132"/>
      <c r="HW197" s="132"/>
      <c r="HX197" s="132"/>
      <c r="HY197" s="132"/>
      <c r="HZ197" s="132"/>
      <c r="IA197" s="132"/>
      <c r="IB197" s="132"/>
      <c r="IC197" s="132"/>
      <c r="ID197" s="132"/>
      <c r="IE197" s="132"/>
      <c r="IF197" s="132"/>
      <c r="IG197" s="132"/>
      <c r="IH197" s="132"/>
      <c r="II197" s="132"/>
      <c r="IJ197" s="132"/>
      <c r="IK197" s="132"/>
      <c r="IL197" s="132"/>
      <c r="IM197" s="132"/>
      <c r="IN197" s="132"/>
      <c r="IO197" s="132"/>
      <c r="IP197" s="132"/>
      <c r="IQ197" s="132"/>
    </row>
    <row r="198" spans="1:251" x14ac:dyDescent="0.25">
      <c r="A198" s="131" t="s">
        <v>739</v>
      </c>
      <c r="B198" s="131" t="s">
        <v>476</v>
      </c>
      <c r="C198" s="131" t="s">
        <v>24</v>
      </c>
      <c r="D198" s="131" t="s">
        <v>740</v>
      </c>
      <c r="E198" s="131" t="s">
        <v>481</v>
      </c>
      <c r="F198" s="132" t="s">
        <v>439</v>
      </c>
      <c r="G198" s="59"/>
      <c r="H198" s="131" t="s">
        <v>741</v>
      </c>
      <c r="I198" s="131" t="s">
        <v>442</v>
      </c>
      <c r="J198" s="133">
        <v>42886</v>
      </c>
      <c r="K198" s="131" t="s">
        <v>1710</v>
      </c>
      <c r="L198" s="131" t="s">
        <v>492</v>
      </c>
      <c r="M198" s="131" t="s">
        <v>725</v>
      </c>
      <c r="N198" s="131" t="s">
        <v>742</v>
      </c>
      <c r="O198" s="131" t="s">
        <v>507</v>
      </c>
      <c r="P198" s="131" t="s">
        <v>16</v>
      </c>
      <c r="Q198" s="131" t="s">
        <v>727</v>
      </c>
      <c r="R198" s="132"/>
      <c r="S198" s="132"/>
      <c r="T198" s="132"/>
      <c r="U198" s="132"/>
      <c r="V198" s="132"/>
      <c r="W198" s="132"/>
      <c r="X198" s="132"/>
      <c r="Y198" s="132"/>
      <c r="Z198" s="132"/>
      <c r="AA198" s="132"/>
      <c r="AB198" s="132"/>
      <c r="AC198" s="132"/>
      <c r="AD198" s="132"/>
      <c r="AE198" s="132"/>
      <c r="AF198" s="132"/>
      <c r="AG198" s="132"/>
      <c r="AH198" s="132"/>
      <c r="AI198" s="132"/>
      <c r="AJ198" s="132"/>
      <c r="AK198" s="132"/>
      <c r="AL198" s="132"/>
      <c r="AM198" s="132"/>
      <c r="AN198" s="132"/>
      <c r="AO198" s="132"/>
      <c r="AP198" s="132"/>
      <c r="AQ198" s="132"/>
      <c r="AR198" s="132"/>
      <c r="AS198" s="132"/>
      <c r="AT198" s="132"/>
      <c r="AU198" s="132"/>
      <c r="AV198" s="132"/>
      <c r="AW198" s="132"/>
      <c r="AX198" s="132"/>
      <c r="AY198" s="132"/>
      <c r="AZ198" s="132"/>
      <c r="BA198" s="132"/>
      <c r="BB198" s="132"/>
      <c r="BC198" s="132"/>
      <c r="BD198" s="132"/>
      <c r="BE198" s="132"/>
      <c r="BF198" s="132"/>
      <c r="BG198" s="132"/>
      <c r="BH198" s="132"/>
      <c r="BI198" s="132"/>
      <c r="BJ198" s="132"/>
      <c r="BK198" s="132"/>
      <c r="BL198" s="132"/>
      <c r="BM198" s="132"/>
      <c r="BN198" s="132"/>
      <c r="BO198" s="132"/>
      <c r="BP198" s="132"/>
      <c r="BQ198" s="132"/>
      <c r="BR198" s="132"/>
      <c r="BS198" s="132"/>
      <c r="BT198" s="132"/>
      <c r="BU198" s="132"/>
      <c r="BV198" s="132"/>
      <c r="BW198" s="132"/>
      <c r="BX198" s="132"/>
      <c r="BY198" s="132"/>
      <c r="BZ198" s="132"/>
      <c r="CA198" s="132"/>
      <c r="CB198" s="132"/>
      <c r="CC198" s="132"/>
      <c r="CD198" s="132"/>
      <c r="CE198" s="132"/>
      <c r="CF198" s="132"/>
      <c r="CG198" s="132"/>
      <c r="CH198" s="132"/>
      <c r="CI198" s="132"/>
      <c r="CJ198" s="132"/>
      <c r="CK198" s="132"/>
      <c r="CL198" s="132"/>
      <c r="CM198" s="132"/>
      <c r="CN198" s="132"/>
      <c r="CO198" s="132"/>
      <c r="CP198" s="132"/>
      <c r="CQ198" s="132"/>
      <c r="CR198" s="132"/>
      <c r="CS198" s="132"/>
      <c r="CT198" s="132"/>
      <c r="CU198" s="132"/>
      <c r="CV198" s="132"/>
      <c r="CW198" s="132"/>
      <c r="CX198" s="132"/>
      <c r="CY198" s="132"/>
      <c r="CZ198" s="132"/>
      <c r="DA198" s="132"/>
      <c r="DB198" s="132"/>
      <c r="DC198" s="132"/>
      <c r="DD198" s="132"/>
      <c r="DE198" s="132"/>
      <c r="DF198" s="132"/>
      <c r="DG198" s="132"/>
      <c r="DH198" s="132"/>
      <c r="DI198" s="132"/>
      <c r="DJ198" s="132"/>
      <c r="DK198" s="132"/>
      <c r="DL198" s="132"/>
      <c r="DM198" s="132"/>
      <c r="DN198" s="132"/>
      <c r="DO198" s="132"/>
      <c r="DP198" s="132"/>
      <c r="DQ198" s="132"/>
      <c r="DR198" s="132"/>
      <c r="DS198" s="132"/>
      <c r="DT198" s="132"/>
      <c r="DU198" s="132"/>
      <c r="DV198" s="132"/>
      <c r="DW198" s="132"/>
      <c r="DX198" s="132"/>
      <c r="DY198" s="132"/>
      <c r="DZ198" s="132"/>
      <c r="EA198" s="132"/>
      <c r="EB198" s="132"/>
      <c r="EC198" s="132"/>
      <c r="ED198" s="132"/>
      <c r="EE198" s="132"/>
      <c r="EF198" s="132"/>
      <c r="EG198" s="132"/>
      <c r="EH198" s="132"/>
      <c r="EI198" s="132"/>
      <c r="EJ198" s="132"/>
      <c r="EK198" s="132"/>
      <c r="EL198" s="132"/>
      <c r="EM198" s="132"/>
      <c r="EN198" s="132"/>
      <c r="EO198" s="132"/>
      <c r="EP198" s="132"/>
      <c r="EQ198" s="132"/>
      <c r="ER198" s="132"/>
      <c r="ES198" s="132"/>
      <c r="ET198" s="132"/>
      <c r="EU198" s="132"/>
      <c r="EV198" s="132"/>
      <c r="EW198" s="132"/>
      <c r="EX198" s="132"/>
      <c r="EY198" s="132"/>
      <c r="EZ198" s="132"/>
      <c r="FA198" s="132"/>
      <c r="FB198" s="132"/>
      <c r="FC198" s="132"/>
      <c r="FD198" s="132"/>
      <c r="FE198" s="132"/>
      <c r="FF198" s="132"/>
      <c r="FG198" s="132"/>
      <c r="FH198" s="132"/>
      <c r="FI198" s="132"/>
      <c r="FJ198" s="132"/>
      <c r="FK198" s="132"/>
      <c r="FL198" s="132"/>
      <c r="FM198" s="132"/>
      <c r="FN198" s="132"/>
      <c r="FO198" s="132"/>
      <c r="FP198" s="132"/>
      <c r="FQ198" s="132"/>
      <c r="FR198" s="132"/>
      <c r="FS198" s="132"/>
      <c r="FT198" s="132"/>
      <c r="FU198" s="132"/>
      <c r="FV198" s="132"/>
      <c r="FW198" s="132"/>
      <c r="FX198" s="132"/>
      <c r="FY198" s="132"/>
      <c r="FZ198" s="132"/>
      <c r="GA198" s="132"/>
      <c r="GB198" s="132"/>
      <c r="GC198" s="132"/>
      <c r="GD198" s="132"/>
      <c r="GE198" s="132"/>
      <c r="GF198" s="132"/>
      <c r="GG198" s="132"/>
      <c r="GH198" s="132"/>
      <c r="GI198" s="132"/>
      <c r="GJ198" s="132"/>
      <c r="GK198" s="132"/>
      <c r="GL198" s="132"/>
      <c r="GM198" s="132"/>
      <c r="GN198" s="132"/>
      <c r="GO198" s="132"/>
      <c r="GP198" s="132"/>
      <c r="GQ198" s="132"/>
      <c r="GR198" s="132"/>
      <c r="GS198" s="132"/>
      <c r="GT198" s="132"/>
      <c r="GU198" s="132"/>
      <c r="GV198" s="132"/>
      <c r="GW198" s="132"/>
      <c r="GX198" s="132"/>
      <c r="GY198" s="132"/>
      <c r="GZ198" s="132"/>
      <c r="HA198" s="132"/>
      <c r="HB198" s="132"/>
      <c r="HC198" s="132"/>
      <c r="HD198" s="132"/>
      <c r="HE198" s="132"/>
      <c r="HF198" s="132"/>
      <c r="HG198" s="132"/>
      <c r="HH198" s="132"/>
      <c r="HI198" s="132"/>
      <c r="HJ198" s="132"/>
      <c r="HK198" s="132"/>
      <c r="HL198" s="132"/>
      <c r="HM198" s="132"/>
      <c r="HN198" s="132"/>
      <c r="HO198" s="132"/>
      <c r="HP198" s="132"/>
      <c r="HQ198" s="132"/>
      <c r="HR198" s="132"/>
      <c r="HS198" s="132"/>
      <c r="HT198" s="132"/>
      <c r="HU198" s="132"/>
      <c r="HV198" s="132"/>
      <c r="HW198" s="132"/>
      <c r="HX198" s="132"/>
      <c r="HY198" s="132"/>
      <c r="HZ198" s="132"/>
      <c r="IA198" s="132"/>
      <c r="IB198" s="132"/>
      <c r="IC198" s="132"/>
      <c r="ID198" s="132"/>
      <c r="IE198" s="132"/>
      <c r="IF198" s="132"/>
      <c r="IG198" s="132"/>
      <c r="IH198" s="132"/>
      <c r="II198" s="132"/>
      <c r="IJ198" s="132"/>
      <c r="IK198" s="132"/>
      <c r="IL198" s="132"/>
      <c r="IM198" s="132"/>
      <c r="IN198" s="132"/>
      <c r="IO198" s="132"/>
      <c r="IP198" s="132"/>
      <c r="IQ198" s="132"/>
    </row>
    <row r="199" spans="1:251" s="135" customFormat="1" x14ac:dyDescent="0.25">
      <c r="A199" s="131" t="s">
        <v>743</v>
      </c>
      <c r="B199" s="131" t="s">
        <v>476</v>
      </c>
      <c r="C199" s="131" t="s">
        <v>24</v>
      </c>
      <c r="D199" s="131" t="s">
        <v>557</v>
      </c>
      <c r="E199" s="131" t="s">
        <v>744</v>
      </c>
      <c r="F199" s="132" t="s">
        <v>439</v>
      </c>
      <c r="G199" s="59"/>
      <c r="H199" s="131" t="s">
        <v>745</v>
      </c>
      <c r="I199" s="131" t="s">
        <v>442</v>
      </c>
      <c r="J199" s="133">
        <v>42886</v>
      </c>
      <c r="K199" s="131" t="s">
        <v>1710</v>
      </c>
      <c r="L199" s="131" t="s">
        <v>492</v>
      </c>
      <c r="M199" s="131" t="s">
        <v>746</v>
      </c>
      <c r="N199" s="131" t="s">
        <v>747</v>
      </c>
      <c r="O199" s="131" t="s">
        <v>454</v>
      </c>
      <c r="P199" s="131" t="s">
        <v>197</v>
      </c>
      <c r="Q199" s="131" t="s">
        <v>748</v>
      </c>
      <c r="R199" s="132"/>
      <c r="S199" s="132"/>
      <c r="T199" s="132"/>
      <c r="U199" s="132"/>
      <c r="V199" s="132"/>
      <c r="W199" s="132"/>
      <c r="X199" s="132"/>
      <c r="Y199" s="132"/>
      <c r="Z199" s="132"/>
      <c r="AA199" s="132"/>
      <c r="AB199" s="132"/>
      <c r="AC199" s="132"/>
      <c r="AD199" s="132"/>
      <c r="AE199" s="132"/>
      <c r="AF199" s="132"/>
      <c r="AG199" s="132"/>
      <c r="AH199" s="132"/>
      <c r="AI199" s="132"/>
      <c r="AJ199" s="132"/>
      <c r="AK199" s="132"/>
      <c r="AL199" s="132"/>
      <c r="AM199" s="132"/>
      <c r="AN199" s="132"/>
      <c r="AO199" s="132"/>
      <c r="AP199" s="132"/>
      <c r="AQ199" s="132"/>
      <c r="AR199" s="132"/>
      <c r="AS199" s="132"/>
      <c r="AT199" s="132"/>
      <c r="AU199" s="132"/>
      <c r="AV199" s="132"/>
      <c r="AW199" s="132"/>
      <c r="AX199" s="132"/>
      <c r="AY199" s="132"/>
      <c r="AZ199" s="132"/>
      <c r="BA199" s="132"/>
      <c r="BB199" s="132"/>
      <c r="BC199" s="132"/>
      <c r="BD199" s="132"/>
      <c r="BE199" s="132"/>
      <c r="BF199" s="132"/>
      <c r="BG199" s="132"/>
      <c r="BH199" s="132"/>
      <c r="BI199" s="132"/>
      <c r="BJ199" s="132"/>
      <c r="BK199" s="132"/>
      <c r="BL199" s="132"/>
      <c r="BM199" s="132"/>
      <c r="BN199" s="132"/>
      <c r="BO199" s="132"/>
      <c r="BP199" s="132"/>
      <c r="BQ199" s="132"/>
      <c r="BR199" s="132"/>
      <c r="BS199" s="132"/>
      <c r="BT199" s="132"/>
      <c r="BU199" s="132"/>
      <c r="BV199" s="132"/>
      <c r="BW199" s="132"/>
      <c r="BX199" s="132"/>
      <c r="BY199" s="132"/>
      <c r="BZ199" s="132"/>
      <c r="CA199" s="132"/>
      <c r="CB199" s="132"/>
      <c r="CC199" s="132"/>
      <c r="CD199" s="132"/>
      <c r="CE199" s="132"/>
      <c r="CF199" s="132"/>
      <c r="CG199" s="132"/>
      <c r="CH199" s="132"/>
      <c r="CI199" s="132"/>
      <c r="CJ199" s="132"/>
      <c r="CK199" s="132"/>
      <c r="CL199" s="132"/>
      <c r="CM199" s="132"/>
      <c r="CN199" s="132"/>
      <c r="CO199" s="132"/>
      <c r="CP199" s="132"/>
      <c r="CQ199" s="132"/>
      <c r="CR199" s="132"/>
      <c r="CS199" s="132"/>
      <c r="CT199" s="132"/>
      <c r="CU199" s="132"/>
      <c r="CV199" s="132"/>
      <c r="CW199" s="132"/>
      <c r="CX199" s="132"/>
      <c r="CY199" s="132"/>
      <c r="CZ199" s="132"/>
      <c r="DA199" s="132"/>
      <c r="DB199" s="132"/>
      <c r="DC199" s="132"/>
      <c r="DD199" s="132"/>
      <c r="DE199" s="132"/>
      <c r="DF199" s="132"/>
      <c r="DG199" s="132"/>
      <c r="DH199" s="132"/>
      <c r="DI199" s="132"/>
      <c r="DJ199" s="132"/>
      <c r="DK199" s="132"/>
      <c r="DL199" s="132"/>
      <c r="DM199" s="132"/>
      <c r="DN199" s="132"/>
      <c r="DO199" s="132"/>
      <c r="DP199" s="132"/>
      <c r="DQ199" s="132"/>
      <c r="DR199" s="132"/>
      <c r="DS199" s="132"/>
      <c r="DT199" s="132"/>
      <c r="DU199" s="132"/>
      <c r="DV199" s="132"/>
      <c r="DW199" s="132"/>
      <c r="DX199" s="132"/>
      <c r="DY199" s="132"/>
      <c r="DZ199" s="132"/>
      <c r="EA199" s="132"/>
      <c r="EB199" s="132"/>
      <c r="EC199" s="132"/>
      <c r="ED199" s="132"/>
      <c r="EE199" s="132"/>
      <c r="EF199" s="132"/>
      <c r="EG199" s="132"/>
      <c r="EH199" s="132"/>
      <c r="EI199" s="132"/>
      <c r="EJ199" s="132"/>
      <c r="EK199" s="132"/>
      <c r="EL199" s="132"/>
      <c r="EM199" s="132"/>
      <c r="EN199" s="132"/>
      <c r="EO199" s="132"/>
      <c r="EP199" s="132"/>
      <c r="EQ199" s="132"/>
      <c r="ER199" s="132"/>
      <c r="ES199" s="132"/>
      <c r="ET199" s="132"/>
      <c r="EU199" s="132"/>
      <c r="EV199" s="132"/>
      <c r="EW199" s="132"/>
      <c r="EX199" s="132"/>
      <c r="EY199" s="132"/>
      <c r="EZ199" s="132"/>
      <c r="FA199" s="132"/>
      <c r="FB199" s="132"/>
      <c r="FC199" s="132"/>
      <c r="FD199" s="132"/>
      <c r="FE199" s="132"/>
      <c r="FF199" s="132"/>
      <c r="FG199" s="132"/>
      <c r="FH199" s="132"/>
      <c r="FI199" s="132"/>
      <c r="FJ199" s="132"/>
      <c r="FK199" s="132"/>
      <c r="FL199" s="132"/>
      <c r="FM199" s="132"/>
      <c r="FN199" s="132"/>
      <c r="FO199" s="132"/>
      <c r="FP199" s="132"/>
      <c r="FQ199" s="132"/>
      <c r="FR199" s="132"/>
      <c r="FS199" s="132"/>
      <c r="FT199" s="132"/>
      <c r="FU199" s="132"/>
      <c r="FV199" s="132"/>
      <c r="FW199" s="132"/>
      <c r="FX199" s="132"/>
      <c r="FY199" s="132"/>
      <c r="FZ199" s="132"/>
      <c r="GA199" s="132"/>
      <c r="GB199" s="132"/>
      <c r="GC199" s="132"/>
      <c r="GD199" s="132"/>
      <c r="GE199" s="132"/>
      <c r="GF199" s="132"/>
      <c r="GG199" s="132"/>
      <c r="GH199" s="132"/>
      <c r="GI199" s="132"/>
      <c r="GJ199" s="132"/>
      <c r="GK199" s="132"/>
      <c r="GL199" s="132"/>
      <c r="GM199" s="132"/>
      <c r="GN199" s="132"/>
      <c r="GO199" s="132"/>
      <c r="GP199" s="132"/>
      <c r="GQ199" s="132"/>
      <c r="GR199" s="132"/>
      <c r="GS199" s="132"/>
      <c r="GT199" s="132"/>
      <c r="GU199" s="132"/>
      <c r="GV199" s="132"/>
      <c r="GW199" s="132"/>
      <c r="GX199" s="132"/>
      <c r="GY199" s="132"/>
      <c r="GZ199" s="132"/>
      <c r="HA199" s="132"/>
      <c r="HB199" s="132"/>
      <c r="HC199" s="132"/>
      <c r="HD199" s="132"/>
      <c r="HE199" s="132"/>
      <c r="HF199" s="132"/>
      <c r="HG199" s="132"/>
      <c r="HH199" s="132"/>
      <c r="HI199" s="132"/>
      <c r="HJ199" s="132"/>
      <c r="HK199" s="132"/>
      <c r="HL199" s="132"/>
      <c r="HM199" s="132"/>
      <c r="HN199" s="132"/>
      <c r="HO199" s="132"/>
      <c r="HP199" s="132"/>
      <c r="HQ199" s="132"/>
      <c r="HR199" s="132"/>
      <c r="HS199" s="132"/>
      <c r="HT199" s="132"/>
      <c r="HU199" s="132"/>
      <c r="HV199" s="132"/>
      <c r="HW199" s="132"/>
      <c r="HX199" s="132"/>
      <c r="HY199" s="132"/>
      <c r="HZ199" s="132"/>
      <c r="IA199" s="132"/>
      <c r="IB199" s="132"/>
      <c r="IC199" s="132"/>
      <c r="ID199" s="132"/>
      <c r="IE199" s="132"/>
      <c r="IF199" s="132"/>
      <c r="IG199" s="132"/>
      <c r="IH199" s="132"/>
      <c r="II199" s="132"/>
      <c r="IJ199" s="132"/>
      <c r="IK199" s="132"/>
      <c r="IL199" s="132"/>
      <c r="IM199" s="132"/>
      <c r="IN199" s="132"/>
      <c r="IO199" s="132"/>
      <c r="IP199" s="132"/>
      <c r="IQ199" s="132"/>
    </row>
    <row r="200" spans="1:251" s="135" customFormat="1" x14ac:dyDescent="0.25">
      <c r="A200" s="131" t="s">
        <v>749</v>
      </c>
      <c r="B200" s="131" t="s">
        <v>476</v>
      </c>
      <c r="C200" s="131" t="s">
        <v>24</v>
      </c>
      <c r="D200" s="131" t="s">
        <v>557</v>
      </c>
      <c r="E200" s="131" t="s">
        <v>481</v>
      </c>
      <c r="F200" s="132" t="s">
        <v>439</v>
      </c>
      <c r="G200" s="59"/>
      <c r="H200" s="131" t="s">
        <v>750</v>
      </c>
      <c r="I200" s="131" t="s">
        <v>442</v>
      </c>
      <c r="J200" s="133">
        <v>42886</v>
      </c>
      <c r="K200" s="131" t="s">
        <v>1710</v>
      </c>
      <c r="L200" s="131" t="s">
        <v>492</v>
      </c>
      <c r="M200" s="131" t="s">
        <v>725</v>
      </c>
      <c r="N200" s="131" t="s">
        <v>751</v>
      </c>
      <c r="O200" s="131" t="s">
        <v>507</v>
      </c>
      <c r="P200" s="131" t="s">
        <v>16</v>
      </c>
      <c r="Q200" s="131" t="s">
        <v>727</v>
      </c>
    </row>
    <row r="201" spans="1:251" s="135" customFormat="1" x14ac:dyDescent="0.25">
      <c r="A201" s="131" t="s">
        <v>752</v>
      </c>
      <c r="B201" s="131" t="s">
        <v>476</v>
      </c>
      <c r="C201" s="131" t="s">
        <v>24</v>
      </c>
      <c r="D201" s="131" t="s">
        <v>753</v>
      </c>
      <c r="E201" s="131" t="s">
        <v>481</v>
      </c>
      <c r="F201" s="132" t="s">
        <v>439</v>
      </c>
      <c r="G201" s="59"/>
      <c r="H201" s="131" t="s">
        <v>754</v>
      </c>
      <c r="I201" s="131" t="s">
        <v>442</v>
      </c>
      <c r="J201" s="133">
        <v>42886</v>
      </c>
      <c r="K201" s="131" t="s">
        <v>1710</v>
      </c>
      <c r="L201" s="131" t="s">
        <v>492</v>
      </c>
      <c r="M201" s="131" t="s">
        <v>725</v>
      </c>
      <c r="N201" s="131" t="s">
        <v>755</v>
      </c>
      <c r="O201" s="131" t="s">
        <v>507</v>
      </c>
      <c r="P201" s="131" t="s">
        <v>536</v>
      </c>
      <c r="Q201" s="131" t="s">
        <v>756</v>
      </c>
    </row>
    <row r="202" spans="1:251" s="135" customFormat="1" x14ac:dyDescent="0.25">
      <c r="A202" s="131" t="s">
        <v>757</v>
      </c>
      <c r="B202" s="131" t="s">
        <v>437</v>
      </c>
      <c r="C202" s="131" t="s">
        <v>25</v>
      </c>
      <c r="D202" s="131" t="s">
        <v>758</v>
      </c>
      <c r="E202" s="131" t="s">
        <v>758</v>
      </c>
      <c r="F202" s="132" t="s">
        <v>439</v>
      </c>
      <c r="G202" s="59"/>
      <c r="H202" s="131" t="s">
        <v>759</v>
      </c>
      <c r="I202" s="131" t="s">
        <v>442</v>
      </c>
      <c r="J202" s="133">
        <v>42886</v>
      </c>
      <c r="K202" s="131" t="s">
        <v>1710</v>
      </c>
      <c r="L202" s="131" t="s">
        <v>492</v>
      </c>
      <c r="M202" s="131" t="s">
        <v>760</v>
      </c>
      <c r="N202" s="131" t="s">
        <v>761</v>
      </c>
      <c r="O202" s="131" t="s">
        <v>488</v>
      </c>
      <c r="P202" s="131" t="s">
        <v>16</v>
      </c>
      <c r="Q202" s="131" t="s">
        <v>762</v>
      </c>
      <c r="R202" s="131"/>
      <c r="S202" s="131"/>
      <c r="T202" s="131"/>
      <c r="U202" s="132"/>
      <c r="V202" s="132"/>
      <c r="W202" s="132"/>
      <c r="X202" s="131"/>
      <c r="Y202" s="132"/>
      <c r="Z202" s="131"/>
      <c r="AA202" s="131"/>
      <c r="AB202" s="131"/>
      <c r="AC202" s="131"/>
      <c r="AD202" s="132"/>
      <c r="AE202" s="132"/>
      <c r="AF202" s="132"/>
      <c r="AG202" s="132"/>
      <c r="AH202" s="132"/>
      <c r="AI202" s="132"/>
      <c r="AJ202" s="132"/>
      <c r="AK202" s="132"/>
      <c r="AL202" s="132"/>
      <c r="AM202" s="132"/>
      <c r="AN202" s="132"/>
      <c r="AO202" s="132"/>
      <c r="AP202" s="132"/>
      <c r="AQ202" s="132"/>
      <c r="AR202" s="132"/>
      <c r="AS202" s="132"/>
      <c r="AT202" s="132"/>
      <c r="AU202" s="132"/>
      <c r="AV202" s="132"/>
      <c r="AW202" s="132"/>
      <c r="AX202" s="132"/>
      <c r="AY202" s="132"/>
      <c r="AZ202" s="132"/>
      <c r="BA202" s="132"/>
      <c r="BB202" s="132"/>
      <c r="BC202" s="132"/>
      <c r="BD202" s="132"/>
      <c r="BE202" s="132"/>
      <c r="BF202" s="132"/>
      <c r="BG202" s="132"/>
      <c r="BH202" s="132"/>
      <c r="BI202" s="132"/>
      <c r="BJ202" s="132"/>
      <c r="BK202" s="132"/>
      <c r="BL202" s="132"/>
      <c r="BM202" s="132"/>
      <c r="BN202" s="132"/>
      <c r="BO202" s="132"/>
      <c r="BP202" s="132"/>
      <c r="BQ202" s="132"/>
      <c r="BR202" s="132"/>
      <c r="BS202" s="132"/>
      <c r="BT202" s="132"/>
      <c r="BU202" s="132"/>
      <c r="BV202" s="132"/>
      <c r="BW202" s="132"/>
      <c r="BX202" s="132"/>
      <c r="BY202" s="132"/>
      <c r="BZ202" s="132"/>
      <c r="CA202" s="132"/>
      <c r="CB202" s="132"/>
      <c r="CC202" s="132"/>
      <c r="CD202" s="132"/>
      <c r="CE202" s="132"/>
      <c r="CF202" s="132"/>
      <c r="CG202" s="132"/>
      <c r="CH202" s="132"/>
      <c r="CI202" s="132"/>
      <c r="CJ202" s="132"/>
      <c r="CK202" s="132"/>
      <c r="CL202" s="132"/>
      <c r="CM202" s="132"/>
      <c r="CN202" s="132"/>
      <c r="CO202" s="132"/>
      <c r="CP202" s="132"/>
      <c r="CQ202" s="132"/>
      <c r="CR202" s="132"/>
      <c r="CS202" s="132"/>
      <c r="CT202" s="132"/>
      <c r="CU202" s="132"/>
      <c r="CV202" s="132"/>
      <c r="CW202" s="132"/>
      <c r="CX202" s="132"/>
      <c r="CY202" s="132"/>
      <c r="CZ202" s="132"/>
      <c r="DA202" s="132"/>
      <c r="DB202" s="132"/>
      <c r="DC202" s="132"/>
      <c r="DD202" s="132"/>
      <c r="DE202" s="132"/>
      <c r="DF202" s="132"/>
      <c r="DG202" s="132"/>
      <c r="DH202" s="132"/>
      <c r="DI202" s="132"/>
      <c r="DJ202" s="132"/>
      <c r="DK202" s="132"/>
      <c r="DL202" s="132"/>
      <c r="DM202" s="132"/>
      <c r="DN202" s="132"/>
      <c r="DO202" s="132"/>
      <c r="DP202" s="132"/>
      <c r="DQ202" s="132"/>
      <c r="DR202" s="132"/>
      <c r="DS202" s="132"/>
      <c r="DT202" s="132"/>
      <c r="DU202" s="132"/>
      <c r="DV202" s="132"/>
      <c r="DW202" s="132"/>
      <c r="DX202" s="132"/>
      <c r="DY202" s="132"/>
      <c r="DZ202" s="132"/>
      <c r="EA202" s="132"/>
      <c r="EB202" s="132"/>
      <c r="EC202" s="132"/>
      <c r="ED202" s="132"/>
      <c r="EE202" s="132"/>
      <c r="EF202" s="132"/>
      <c r="EG202" s="132"/>
      <c r="EH202" s="132"/>
      <c r="EI202" s="132"/>
      <c r="EJ202" s="132"/>
      <c r="EK202" s="132"/>
      <c r="EL202" s="132"/>
      <c r="EM202" s="132"/>
      <c r="EN202" s="132"/>
      <c r="EO202" s="132"/>
      <c r="EP202" s="132"/>
      <c r="EQ202" s="132"/>
      <c r="ER202" s="132"/>
      <c r="ES202" s="132"/>
      <c r="ET202" s="132"/>
      <c r="EU202" s="132"/>
      <c r="EV202" s="132"/>
      <c r="EW202" s="132"/>
      <c r="EX202" s="132"/>
      <c r="EY202" s="132"/>
      <c r="EZ202" s="132"/>
      <c r="FA202" s="132"/>
      <c r="FB202" s="132"/>
      <c r="FC202" s="132"/>
      <c r="FD202" s="132"/>
      <c r="FE202" s="132"/>
      <c r="FF202" s="132"/>
      <c r="FG202" s="132"/>
      <c r="FH202" s="132"/>
      <c r="FI202" s="132"/>
      <c r="FJ202" s="132"/>
      <c r="FK202" s="132"/>
      <c r="FL202" s="132"/>
      <c r="FM202" s="132"/>
      <c r="FN202" s="132"/>
      <c r="FO202" s="132"/>
      <c r="FP202" s="132"/>
      <c r="FQ202" s="132"/>
      <c r="FR202" s="132"/>
      <c r="FS202" s="132"/>
      <c r="FT202" s="132"/>
      <c r="FU202" s="132"/>
      <c r="FV202" s="132"/>
      <c r="FW202" s="132"/>
      <c r="FX202" s="132"/>
      <c r="FY202" s="132"/>
      <c r="FZ202" s="132"/>
      <c r="GA202" s="132"/>
      <c r="GB202" s="132"/>
      <c r="GC202" s="132"/>
      <c r="GD202" s="132"/>
      <c r="GE202" s="132"/>
      <c r="GF202" s="132"/>
      <c r="GG202" s="132"/>
      <c r="GH202" s="132"/>
      <c r="GI202" s="132"/>
      <c r="GJ202" s="132"/>
      <c r="GK202" s="132"/>
      <c r="GL202" s="132"/>
      <c r="GM202" s="132"/>
      <c r="GN202" s="132"/>
      <c r="GO202" s="132"/>
      <c r="GP202" s="132"/>
      <c r="GQ202" s="132"/>
      <c r="GR202" s="132"/>
      <c r="GS202" s="132"/>
      <c r="GT202" s="132"/>
      <c r="GU202" s="132"/>
      <c r="GV202" s="132"/>
      <c r="GW202" s="132"/>
      <c r="GX202" s="132"/>
      <c r="GY202" s="132"/>
      <c r="GZ202" s="132"/>
      <c r="HA202" s="132"/>
      <c r="HB202" s="132"/>
      <c r="HC202" s="132"/>
      <c r="HD202" s="132"/>
      <c r="HE202" s="132"/>
      <c r="HF202" s="132"/>
      <c r="HG202" s="132"/>
      <c r="HH202" s="132"/>
      <c r="HI202" s="132"/>
      <c r="HJ202" s="132"/>
      <c r="HK202" s="132"/>
      <c r="HL202" s="132"/>
      <c r="HM202" s="132"/>
      <c r="HN202" s="132"/>
      <c r="HO202" s="132"/>
      <c r="HP202" s="132"/>
      <c r="HQ202" s="132"/>
      <c r="HR202" s="132"/>
      <c r="HS202" s="132"/>
      <c r="HT202" s="132"/>
      <c r="HU202" s="132"/>
      <c r="HV202" s="132"/>
      <c r="HW202" s="132"/>
      <c r="HX202" s="132"/>
      <c r="HY202" s="132"/>
      <c r="HZ202" s="132"/>
      <c r="IA202" s="132"/>
      <c r="IB202" s="132"/>
      <c r="IC202" s="132"/>
      <c r="ID202" s="132"/>
      <c r="IE202" s="132"/>
      <c r="IF202" s="132"/>
      <c r="IG202" s="132"/>
      <c r="IH202" s="132"/>
      <c r="II202" s="132"/>
      <c r="IJ202" s="132"/>
      <c r="IK202" s="132"/>
      <c r="IL202" s="132"/>
      <c r="IM202" s="132"/>
      <c r="IN202" s="132"/>
      <c r="IO202" s="132"/>
      <c r="IP202" s="132"/>
      <c r="IQ202" s="132"/>
    </row>
    <row r="203" spans="1:251" s="135" customFormat="1" x14ac:dyDescent="0.25">
      <c r="A203" s="131" t="s">
        <v>625</v>
      </c>
      <c r="B203" s="131" t="s">
        <v>476</v>
      </c>
      <c r="C203" s="131" t="s">
        <v>24</v>
      </c>
      <c r="D203" s="131" t="s">
        <v>626</v>
      </c>
      <c r="E203" s="131" t="s">
        <v>626</v>
      </c>
      <c r="F203" s="146" t="s">
        <v>439</v>
      </c>
      <c r="G203" s="59"/>
      <c r="H203" s="131" t="s">
        <v>627</v>
      </c>
      <c r="I203" s="131" t="s">
        <v>442</v>
      </c>
      <c r="J203" s="133">
        <v>42895</v>
      </c>
      <c r="K203" s="131" t="s">
        <v>1711</v>
      </c>
      <c r="L203" s="131" t="s">
        <v>596</v>
      </c>
      <c r="M203" s="131" t="s">
        <v>628</v>
      </c>
      <c r="N203" s="131" t="s">
        <v>629</v>
      </c>
      <c r="O203" s="131" t="s">
        <v>507</v>
      </c>
      <c r="P203" s="131" t="s">
        <v>15</v>
      </c>
      <c r="Q203" s="131" t="s">
        <v>630</v>
      </c>
      <c r="R203" s="132"/>
      <c r="S203" s="132"/>
      <c r="T203" s="132"/>
      <c r="U203" s="132"/>
      <c r="V203" s="132"/>
      <c r="W203" s="132"/>
      <c r="X203" s="132"/>
      <c r="Y203" s="132"/>
      <c r="Z203" s="132"/>
      <c r="AA203" s="132"/>
      <c r="AB203" s="132"/>
      <c r="AC203" s="132"/>
      <c r="AD203" s="132"/>
      <c r="AE203" s="132"/>
      <c r="AF203" s="132"/>
      <c r="AG203" s="132"/>
      <c r="AH203" s="132"/>
      <c r="AI203" s="132"/>
      <c r="AJ203" s="132"/>
      <c r="AK203" s="132"/>
      <c r="AL203" s="132"/>
      <c r="AM203" s="132"/>
      <c r="AN203" s="132"/>
      <c r="AO203" s="132"/>
      <c r="AP203" s="132"/>
      <c r="AQ203" s="132"/>
      <c r="AR203" s="132"/>
      <c r="AS203" s="132"/>
      <c r="AT203" s="132"/>
      <c r="AU203" s="132"/>
      <c r="AV203" s="132"/>
      <c r="AW203" s="132"/>
      <c r="AX203" s="132"/>
      <c r="AY203" s="132"/>
      <c r="AZ203" s="132"/>
      <c r="BA203" s="132"/>
      <c r="BB203" s="132"/>
      <c r="BC203" s="132"/>
      <c r="BD203" s="132"/>
      <c r="BE203" s="132"/>
      <c r="BF203" s="132"/>
      <c r="BG203" s="132"/>
      <c r="BH203" s="132"/>
      <c r="BI203" s="132"/>
      <c r="BJ203" s="132"/>
      <c r="BK203" s="132"/>
      <c r="BL203" s="132"/>
      <c r="BM203" s="132"/>
      <c r="BN203" s="132"/>
      <c r="BO203" s="132"/>
      <c r="BP203" s="132"/>
      <c r="BQ203" s="132"/>
      <c r="BR203" s="132"/>
      <c r="BS203" s="132"/>
      <c r="BT203" s="132"/>
      <c r="BU203" s="132"/>
      <c r="BV203" s="132"/>
      <c r="BW203" s="132"/>
      <c r="BX203" s="132"/>
      <c r="BY203" s="132"/>
      <c r="BZ203" s="132"/>
      <c r="CA203" s="132"/>
      <c r="CB203" s="132"/>
      <c r="CC203" s="132"/>
      <c r="CD203" s="132"/>
      <c r="CE203" s="132"/>
      <c r="CF203" s="132"/>
      <c r="CG203" s="132"/>
      <c r="CH203" s="132"/>
      <c r="CI203" s="132"/>
      <c r="CJ203" s="132"/>
      <c r="CK203" s="132"/>
      <c r="CL203" s="132"/>
      <c r="CM203" s="132"/>
      <c r="CN203" s="132"/>
      <c r="CO203" s="132"/>
      <c r="CP203" s="132"/>
      <c r="CQ203" s="132"/>
      <c r="CR203" s="132"/>
      <c r="CS203" s="132"/>
      <c r="CT203" s="132"/>
      <c r="CU203" s="132"/>
      <c r="CV203" s="132"/>
      <c r="CW203" s="132"/>
      <c r="CX203" s="132"/>
      <c r="CY203" s="132"/>
      <c r="CZ203" s="132"/>
      <c r="DA203" s="132"/>
      <c r="DB203" s="132"/>
      <c r="DC203" s="132"/>
      <c r="DD203" s="132"/>
      <c r="DE203" s="132"/>
      <c r="DF203" s="132"/>
      <c r="DG203" s="132"/>
      <c r="DH203" s="132"/>
      <c r="DI203" s="132"/>
      <c r="DJ203" s="132"/>
      <c r="DK203" s="132"/>
      <c r="DL203" s="132"/>
      <c r="DM203" s="132"/>
      <c r="DN203" s="132"/>
      <c r="DO203" s="132"/>
      <c r="DP203" s="132"/>
      <c r="DQ203" s="132"/>
      <c r="DR203" s="132"/>
      <c r="DS203" s="132"/>
      <c r="DT203" s="132"/>
      <c r="DU203" s="132"/>
      <c r="DV203" s="132"/>
      <c r="DW203" s="132"/>
      <c r="DX203" s="132"/>
      <c r="DY203" s="132"/>
      <c r="DZ203" s="132"/>
      <c r="EA203" s="132"/>
      <c r="EB203" s="132"/>
      <c r="EC203" s="132"/>
      <c r="ED203" s="132"/>
      <c r="EE203" s="132"/>
      <c r="EF203" s="132"/>
      <c r="EG203" s="132"/>
      <c r="EH203" s="132"/>
      <c r="EI203" s="132"/>
      <c r="EJ203" s="132"/>
      <c r="EK203" s="132"/>
      <c r="EL203" s="132"/>
      <c r="EM203" s="132"/>
      <c r="EN203" s="132"/>
      <c r="EO203" s="132"/>
      <c r="EP203" s="132"/>
      <c r="EQ203" s="132"/>
      <c r="ER203" s="132"/>
      <c r="ES203" s="132"/>
      <c r="ET203" s="132"/>
      <c r="EU203" s="132"/>
      <c r="EV203" s="132"/>
      <c r="EW203" s="132"/>
      <c r="EX203" s="132"/>
      <c r="EY203" s="132"/>
      <c r="EZ203" s="132"/>
      <c r="FA203" s="132"/>
      <c r="FB203" s="132"/>
      <c r="FC203" s="132"/>
      <c r="FD203" s="132"/>
      <c r="FE203" s="132"/>
      <c r="FF203" s="132"/>
      <c r="FG203" s="132"/>
      <c r="FH203" s="132"/>
      <c r="FI203" s="132"/>
      <c r="FJ203" s="132"/>
      <c r="FK203" s="132"/>
      <c r="FL203" s="132"/>
      <c r="FM203" s="132"/>
      <c r="FN203" s="132"/>
      <c r="FO203" s="132"/>
      <c r="FP203" s="132"/>
      <c r="FQ203" s="132"/>
      <c r="FR203" s="132"/>
      <c r="FS203" s="132"/>
      <c r="FT203" s="132"/>
      <c r="FU203" s="132"/>
      <c r="FV203" s="132"/>
      <c r="FW203" s="132"/>
      <c r="FX203" s="132"/>
      <c r="FY203" s="132"/>
      <c r="FZ203" s="132"/>
      <c r="GA203" s="132"/>
      <c r="GB203" s="132"/>
      <c r="GC203" s="132"/>
      <c r="GD203" s="132"/>
      <c r="GE203" s="132"/>
      <c r="GF203" s="132"/>
      <c r="GG203" s="132"/>
      <c r="GH203" s="132"/>
      <c r="GI203" s="132"/>
      <c r="GJ203" s="132"/>
      <c r="GK203" s="132"/>
      <c r="GL203" s="132"/>
      <c r="GM203" s="132"/>
      <c r="GN203" s="132"/>
      <c r="GO203" s="132"/>
      <c r="GP203" s="132"/>
      <c r="GQ203" s="132"/>
      <c r="GR203" s="132"/>
      <c r="GS203" s="132"/>
      <c r="GT203" s="132"/>
      <c r="GU203" s="132"/>
      <c r="GV203" s="132"/>
      <c r="GW203" s="132"/>
      <c r="GX203" s="132"/>
      <c r="GY203" s="132"/>
      <c r="GZ203" s="132"/>
      <c r="HA203" s="132"/>
      <c r="HB203" s="132"/>
      <c r="HC203" s="132"/>
      <c r="HD203" s="132"/>
      <c r="HE203" s="132"/>
      <c r="HF203" s="132"/>
      <c r="HG203" s="132"/>
      <c r="HH203" s="132"/>
      <c r="HI203" s="132"/>
      <c r="HJ203" s="132"/>
      <c r="HK203" s="132"/>
      <c r="HL203" s="132"/>
      <c r="HM203" s="132"/>
      <c r="HN203" s="132"/>
      <c r="HO203" s="132"/>
      <c r="HP203" s="132"/>
      <c r="HQ203" s="132"/>
      <c r="HR203" s="132"/>
      <c r="HS203" s="132"/>
      <c r="HT203" s="132"/>
      <c r="HU203" s="132"/>
      <c r="HV203" s="132"/>
      <c r="HW203" s="132"/>
      <c r="HX203" s="132"/>
      <c r="HY203" s="132"/>
      <c r="HZ203" s="132"/>
      <c r="IA203" s="132"/>
      <c r="IB203" s="132"/>
      <c r="IC203" s="132"/>
      <c r="ID203" s="132"/>
      <c r="IE203" s="132"/>
      <c r="IF203" s="132"/>
      <c r="IG203" s="132"/>
      <c r="IH203" s="132"/>
      <c r="II203" s="132"/>
      <c r="IJ203" s="132"/>
      <c r="IK203" s="132"/>
      <c r="IL203" s="132"/>
      <c r="IM203" s="132"/>
      <c r="IN203" s="132"/>
      <c r="IO203" s="132"/>
      <c r="IP203" s="132"/>
      <c r="IQ203" s="132"/>
    </row>
    <row r="204" spans="1:251" s="135" customFormat="1" x14ac:dyDescent="0.25">
      <c r="A204" s="131" t="s">
        <v>676</v>
      </c>
      <c r="B204" s="131" t="s">
        <v>437</v>
      </c>
      <c r="C204" s="131" t="s">
        <v>24</v>
      </c>
      <c r="D204" s="131" t="s">
        <v>677</v>
      </c>
      <c r="E204" s="131" t="s">
        <v>677</v>
      </c>
      <c r="F204" s="146" t="s">
        <v>439</v>
      </c>
      <c r="G204" s="59"/>
      <c r="H204" s="131" t="s">
        <v>678</v>
      </c>
      <c r="I204" s="131" t="s">
        <v>442</v>
      </c>
      <c r="J204" s="133">
        <v>42895</v>
      </c>
      <c r="K204" s="131" t="s">
        <v>1711</v>
      </c>
      <c r="L204" s="131" t="s">
        <v>596</v>
      </c>
      <c r="M204" s="131" t="s">
        <v>604</v>
      </c>
      <c r="N204" s="131" t="s">
        <v>679</v>
      </c>
      <c r="O204" s="131" t="s">
        <v>447</v>
      </c>
      <c r="P204" s="131" t="s">
        <v>197</v>
      </c>
      <c r="Q204" s="131" t="s">
        <v>680</v>
      </c>
      <c r="R204" s="132"/>
      <c r="S204" s="132"/>
      <c r="T204" s="132"/>
      <c r="U204" s="132"/>
      <c r="V204" s="132"/>
      <c r="W204" s="132"/>
      <c r="X204" s="132"/>
      <c r="Y204" s="132"/>
      <c r="Z204" s="132"/>
      <c r="AA204" s="132"/>
      <c r="AB204" s="132"/>
      <c r="AC204" s="132"/>
      <c r="AD204" s="132"/>
      <c r="AE204" s="132"/>
      <c r="AF204" s="132"/>
      <c r="AG204" s="132"/>
      <c r="AH204" s="132"/>
      <c r="AI204" s="132"/>
      <c r="AJ204" s="132"/>
      <c r="AK204" s="132"/>
      <c r="AL204" s="132"/>
      <c r="AM204" s="132"/>
      <c r="AN204" s="132"/>
      <c r="AO204" s="132"/>
      <c r="AP204" s="132"/>
      <c r="AQ204" s="132"/>
      <c r="AR204" s="132"/>
      <c r="AS204" s="132"/>
      <c r="AT204" s="132"/>
      <c r="AU204" s="132"/>
      <c r="AV204" s="132"/>
      <c r="AW204" s="132"/>
      <c r="AX204" s="132"/>
      <c r="AY204" s="132"/>
      <c r="AZ204" s="132"/>
      <c r="BA204" s="132"/>
      <c r="BB204" s="132"/>
      <c r="BC204" s="132"/>
      <c r="BD204" s="132"/>
      <c r="BE204" s="132"/>
      <c r="BF204" s="132"/>
      <c r="BG204" s="132"/>
      <c r="BH204" s="132"/>
      <c r="BI204" s="132"/>
      <c r="BJ204" s="132"/>
      <c r="BK204" s="132"/>
      <c r="BL204" s="132"/>
      <c r="BM204" s="132"/>
      <c r="BN204" s="132"/>
      <c r="BO204" s="132"/>
      <c r="BP204" s="132"/>
      <c r="BQ204" s="132"/>
      <c r="BR204" s="132"/>
      <c r="BS204" s="132"/>
      <c r="BT204" s="132"/>
      <c r="BU204" s="132"/>
      <c r="BV204" s="132"/>
      <c r="BW204" s="132"/>
      <c r="BX204" s="132"/>
      <c r="BY204" s="132"/>
      <c r="BZ204" s="132"/>
      <c r="CA204" s="132"/>
      <c r="CB204" s="132"/>
      <c r="CC204" s="132"/>
      <c r="CD204" s="132"/>
      <c r="CE204" s="132"/>
      <c r="CF204" s="132"/>
      <c r="CG204" s="132"/>
      <c r="CH204" s="132"/>
      <c r="CI204" s="132"/>
      <c r="CJ204" s="132"/>
      <c r="CK204" s="132"/>
      <c r="CL204" s="132"/>
      <c r="CM204" s="132"/>
      <c r="CN204" s="132"/>
      <c r="CO204" s="132"/>
      <c r="CP204" s="132"/>
      <c r="CQ204" s="132"/>
      <c r="CR204" s="132"/>
      <c r="CS204" s="132"/>
      <c r="CT204" s="132"/>
      <c r="CU204" s="132"/>
      <c r="CV204" s="132"/>
      <c r="CW204" s="132"/>
      <c r="CX204" s="132"/>
      <c r="CY204" s="132"/>
      <c r="CZ204" s="132"/>
      <c r="DA204" s="132"/>
      <c r="DB204" s="132"/>
      <c r="DC204" s="132"/>
      <c r="DD204" s="132"/>
      <c r="DE204" s="132"/>
      <c r="DF204" s="132"/>
      <c r="DG204" s="132"/>
      <c r="DH204" s="132"/>
      <c r="DI204" s="132"/>
      <c r="DJ204" s="132"/>
      <c r="DK204" s="132"/>
      <c r="DL204" s="132"/>
      <c r="DM204" s="132"/>
      <c r="DN204" s="132"/>
      <c r="DO204" s="132"/>
      <c r="DP204" s="132"/>
      <c r="DQ204" s="132"/>
      <c r="DR204" s="132"/>
      <c r="DS204" s="132"/>
      <c r="DT204" s="132"/>
      <c r="DU204" s="132"/>
      <c r="DV204" s="132"/>
      <c r="DW204" s="132"/>
      <c r="DX204" s="132"/>
      <c r="DY204" s="132"/>
      <c r="DZ204" s="132"/>
      <c r="EA204" s="132"/>
      <c r="EB204" s="132"/>
      <c r="EC204" s="132"/>
      <c r="ED204" s="132"/>
      <c r="EE204" s="132"/>
      <c r="EF204" s="132"/>
      <c r="EG204" s="132"/>
      <c r="EH204" s="132"/>
      <c r="EI204" s="132"/>
      <c r="EJ204" s="132"/>
      <c r="EK204" s="132"/>
      <c r="EL204" s="132"/>
      <c r="EM204" s="132"/>
      <c r="EN204" s="132"/>
      <c r="EO204" s="132"/>
      <c r="EP204" s="132"/>
      <c r="EQ204" s="132"/>
      <c r="ER204" s="132"/>
      <c r="ES204" s="132"/>
      <c r="ET204" s="132"/>
      <c r="EU204" s="132"/>
      <c r="EV204" s="132"/>
      <c r="EW204" s="132"/>
      <c r="EX204" s="132"/>
      <c r="EY204" s="132"/>
      <c r="EZ204" s="132"/>
      <c r="FA204" s="132"/>
      <c r="FB204" s="132"/>
      <c r="FC204" s="132"/>
      <c r="FD204" s="132"/>
      <c r="FE204" s="132"/>
      <c r="FF204" s="132"/>
      <c r="FG204" s="132"/>
      <c r="FH204" s="132"/>
      <c r="FI204" s="132"/>
      <c r="FJ204" s="132"/>
      <c r="FK204" s="132"/>
      <c r="FL204" s="132"/>
      <c r="FM204" s="132"/>
      <c r="FN204" s="132"/>
      <c r="FO204" s="132"/>
      <c r="FP204" s="132"/>
      <c r="FQ204" s="132"/>
      <c r="FR204" s="132"/>
      <c r="FS204" s="132"/>
      <c r="FT204" s="132"/>
      <c r="FU204" s="132"/>
      <c r="FV204" s="132"/>
      <c r="FW204" s="132"/>
      <c r="FX204" s="132"/>
      <c r="FY204" s="132"/>
      <c r="FZ204" s="132"/>
      <c r="GA204" s="132"/>
      <c r="GB204" s="132"/>
      <c r="GC204" s="132"/>
      <c r="GD204" s="132"/>
      <c r="GE204" s="132"/>
      <c r="GF204" s="132"/>
      <c r="GG204" s="132"/>
      <c r="GH204" s="132"/>
      <c r="GI204" s="132"/>
      <c r="GJ204" s="132"/>
      <c r="GK204" s="132"/>
      <c r="GL204" s="132"/>
      <c r="GM204" s="132"/>
      <c r="GN204" s="132"/>
      <c r="GO204" s="132"/>
      <c r="GP204" s="132"/>
      <c r="GQ204" s="132"/>
      <c r="GR204" s="132"/>
      <c r="GS204" s="132"/>
      <c r="GT204" s="132"/>
      <c r="GU204" s="132"/>
      <c r="GV204" s="132"/>
      <c r="GW204" s="132"/>
      <c r="GX204" s="132"/>
      <c r="GY204" s="132"/>
      <c r="GZ204" s="132"/>
      <c r="HA204" s="132"/>
      <c r="HB204" s="132"/>
      <c r="HC204" s="132"/>
      <c r="HD204" s="132"/>
      <c r="HE204" s="132"/>
      <c r="HF204" s="132"/>
      <c r="HG204" s="132"/>
      <c r="HH204" s="132"/>
      <c r="HI204" s="132"/>
      <c r="HJ204" s="132"/>
      <c r="HK204" s="132"/>
      <c r="HL204" s="132"/>
      <c r="HM204" s="132"/>
      <c r="HN204" s="132"/>
      <c r="HO204" s="132"/>
      <c r="HP204" s="132"/>
      <c r="HQ204" s="132"/>
      <c r="HR204" s="132"/>
      <c r="HS204" s="132"/>
      <c r="HT204" s="132"/>
      <c r="HU204" s="132"/>
      <c r="HV204" s="132"/>
      <c r="HW204" s="132"/>
      <c r="HX204" s="132"/>
      <c r="HY204" s="132"/>
      <c r="HZ204" s="132"/>
      <c r="IA204" s="132"/>
      <c r="IB204" s="132"/>
      <c r="IC204" s="132"/>
      <c r="ID204" s="132"/>
      <c r="IE204" s="132"/>
      <c r="IF204" s="132"/>
      <c r="IG204" s="132"/>
      <c r="IH204" s="132"/>
      <c r="II204" s="132"/>
      <c r="IJ204" s="132"/>
      <c r="IK204" s="132"/>
      <c r="IL204" s="132"/>
      <c r="IM204" s="132"/>
      <c r="IN204" s="132"/>
      <c r="IO204" s="132"/>
      <c r="IP204" s="132"/>
      <c r="IQ204" s="132"/>
    </row>
    <row r="205" spans="1:251" s="135" customFormat="1" x14ac:dyDescent="0.25">
      <c r="A205" s="131" t="s">
        <v>687</v>
      </c>
      <c r="B205" s="131" t="s">
        <v>476</v>
      </c>
      <c r="C205" s="131" t="s">
        <v>24</v>
      </c>
      <c r="D205" s="131" t="s">
        <v>470</v>
      </c>
      <c r="E205" s="131" t="s">
        <v>688</v>
      </c>
      <c r="F205" s="146" t="s">
        <v>439</v>
      </c>
      <c r="G205" s="59"/>
      <c r="H205" s="131" t="s">
        <v>689</v>
      </c>
      <c r="I205" s="131" t="s">
        <v>442</v>
      </c>
      <c r="J205" s="133">
        <v>42895</v>
      </c>
      <c r="K205" s="131" t="s">
        <v>1711</v>
      </c>
      <c r="L205" s="131" t="s">
        <v>596</v>
      </c>
      <c r="M205" s="131" t="s">
        <v>616</v>
      </c>
      <c r="N205" s="131" t="s">
        <v>690</v>
      </c>
      <c r="O205" s="131" t="s">
        <v>507</v>
      </c>
      <c r="P205" s="131" t="s">
        <v>536</v>
      </c>
      <c r="Q205" s="131" t="s">
        <v>691</v>
      </c>
      <c r="R205" s="132"/>
      <c r="S205" s="132"/>
      <c r="T205" s="132"/>
      <c r="U205" s="132"/>
      <c r="V205" s="132"/>
      <c r="W205" s="132"/>
      <c r="X205" s="132"/>
      <c r="Y205" s="132"/>
      <c r="Z205" s="132"/>
      <c r="AA205" s="132"/>
      <c r="AB205" s="132"/>
      <c r="AC205" s="132"/>
      <c r="AD205" s="132"/>
      <c r="AE205" s="132"/>
      <c r="AF205" s="132"/>
      <c r="AG205" s="132"/>
      <c r="AH205" s="132"/>
      <c r="AI205" s="132"/>
      <c r="AJ205" s="132"/>
      <c r="AK205" s="132"/>
      <c r="AL205" s="132"/>
      <c r="AM205" s="132"/>
      <c r="AN205" s="132"/>
      <c r="AO205" s="132"/>
      <c r="AP205" s="132"/>
      <c r="AQ205" s="132"/>
      <c r="AR205" s="132"/>
      <c r="AS205" s="132"/>
      <c r="AT205" s="132"/>
      <c r="AU205" s="132"/>
      <c r="AV205" s="132"/>
      <c r="AW205" s="132"/>
      <c r="AX205" s="132"/>
      <c r="AY205" s="132"/>
      <c r="AZ205" s="132"/>
      <c r="BA205" s="132"/>
      <c r="BB205" s="132"/>
      <c r="BC205" s="132"/>
      <c r="BD205" s="132"/>
      <c r="BE205" s="132"/>
      <c r="BF205" s="132"/>
      <c r="BG205" s="132"/>
      <c r="BH205" s="132"/>
      <c r="BI205" s="132"/>
      <c r="BJ205" s="132"/>
      <c r="BK205" s="132"/>
      <c r="BL205" s="132"/>
      <c r="BM205" s="132"/>
      <c r="BN205" s="132"/>
      <c r="BO205" s="132"/>
      <c r="BP205" s="132"/>
      <c r="BQ205" s="132"/>
      <c r="BR205" s="132"/>
      <c r="BS205" s="132"/>
      <c r="BT205" s="132"/>
      <c r="BU205" s="132"/>
      <c r="BV205" s="132"/>
      <c r="BW205" s="132"/>
      <c r="BX205" s="132"/>
      <c r="BY205" s="132"/>
      <c r="BZ205" s="132"/>
      <c r="CA205" s="132"/>
      <c r="CB205" s="132"/>
      <c r="CC205" s="132"/>
      <c r="CD205" s="132"/>
      <c r="CE205" s="132"/>
      <c r="CF205" s="132"/>
      <c r="CG205" s="132"/>
      <c r="CH205" s="132"/>
      <c r="CI205" s="132"/>
      <c r="CJ205" s="132"/>
      <c r="CK205" s="132"/>
      <c r="CL205" s="132"/>
      <c r="CM205" s="132"/>
      <c r="CN205" s="132"/>
      <c r="CO205" s="132"/>
      <c r="CP205" s="132"/>
      <c r="CQ205" s="132"/>
      <c r="CR205" s="132"/>
      <c r="CS205" s="132"/>
      <c r="CT205" s="132"/>
      <c r="CU205" s="132"/>
      <c r="CV205" s="132"/>
      <c r="CW205" s="132"/>
      <c r="CX205" s="132"/>
      <c r="CY205" s="132"/>
      <c r="CZ205" s="132"/>
      <c r="DA205" s="132"/>
      <c r="DB205" s="132"/>
      <c r="DC205" s="132"/>
      <c r="DD205" s="132"/>
      <c r="DE205" s="132"/>
      <c r="DF205" s="132"/>
      <c r="DG205" s="132"/>
      <c r="DH205" s="132"/>
      <c r="DI205" s="132"/>
      <c r="DJ205" s="132"/>
      <c r="DK205" s="132"/>
      <c r="DL205" s="132"/>
      <c r="DM205" s="132"/>
      <c r="DN205" s="132"/>
      <c r="DO205" s="132"/>
      <c r="DP205" s="132"/>
      <c r="DQ205" s="132"/>
      <c r="DR205" s="132"/>
      <c r="DS205" s="132"/>
      <c r="DT205" s="132"/>
      <c r="DU205" s="132"/>
      <c r="DV205" s="132"/>
      <c r="DW205" s="132"/>
      <c r="DX205" s="132"/>
      <c r="DY205" s="132"/>
      <c r="DZ205" s="132"/>
      <c r="EA205" s="132"/>
      <c r="EB205" s="132"/>
      <c r="EC205" s="132"/>
      <c r="ED205" s="132"/>
      <c r="EE205" s="132"/>
      <c r="EF205" s="132"/>
      <c r="EG205" s="132"/>
      <c r="EH205" s="132"/>
      <c r="EI205" s="132"/>
      <c r="EJ205" s="132"/>
      <c r="EK205" s="132"/>
      <c r="EL205" s="132"/>
      <c r="EM205" s="132"/>
      <c r="EN205" s="132"/>
      <c r="EO205" s="132"/>
      <c r="EP205" s="132"/>
      <c r="EQ205" s="132"/>
      <c r="ER205" s="132"/>
      <c r="ES205" s="132"/>
      <c r="ET205" s="132"/>
      <c r="EU205" s="132"/>
      <c r="EV205" s="132"/>
      <c r="EW205" s="132"/>
      <c r="EX205" s="132"/>
      <c r="EY205" s="132"/>
      <c r="EZ205" s="132"/>
      <c r="FA205" s="132"/>
      <c r="FB205" s="132"/>
      <c r="FC205" s="132"/>
      <c r="FD205" s="132"/>
      <c r="FE205" s="132"/>
      <c r="FF205" s="132"/>
      <c r="FG205" s="132"/>
      <c r="FH205" s="132"/>
      <c r="FI205" s="132"/>
      <c r="FJ205" s="132"/>
      <c r="FK205" s="132"/>
      <c r="FL205" s="132"/>
      <c r="FM205" s="132"/>
      <c r="FN205" s="132"/>
      <c r="FO205" s="132"/>
      <c r="FP205" s="132"/>
      <c r="FQ205" s="132"/>
      <c r="FR205" s="132"/>
      <c r="FS205" s="132"/>
      <c r="FT205" s="132"/>
      <c r="FU205" s="132"/>
      <c r="FV205" s="132"/>
      <c r="FW205" s="132"/>
      <c r="FX205" s="132"/>
      <c r="FY205" s="132"/>
      <c r="FZ205" s="132"/>
      <c r="GA205" s="132"/>
      <c r="GB205" s="132"/>
      <c r="GC205" s="132"/>
      <c r="GD205" s="132"/>
      <c r="GE205" s="132"/>
      <c r="GF205" s="132"/>
      <c r="GG205" s="132"/>
      <c r="GH205" s="132"/>
      <c r="GI205" s="132"/>
      <c r="GJ205" s="132"/>
      <c r="GK205" s="132"/>
      <c r="GL205" s="132"/>
      <c r="GM205" s="132"/>
      <c r="GN205" s="132"/>
      <c r="GO205" s="132"/>
      <c r="GP205" s="132"/>
      <c r="GQ205" s="132"/>
      <c r="GR205" s="132"/>
      <c r="GS205" s="132"/>
      <c r="GT205" s="132"/>
      <c r="GU205" s="132"/>
      <c r="GV205" s="132"/>
      <c r="GW205" s="132"/>
      <c r="GX205" s="132"/>
      <c r="GY205" s="132"/>
      <c r="GZ205" s="132"/>
      <c r="HA205" s="132"/>
      <c r="HB205" s="132"/>
      <c r="HC205" s="132"/>
      <c r="HD205" s="132"/>
      <c r="HE205" s="132"/>
      <c r="HF205" s="132"/>
      <c r="HG205" s="132"/>
      <c r="HH205" s="132"/>
      <c r="HI205" s="132"/>
      <c r="HJ205" s="132"/>
      <c r="HK205" s="132"/>
      <c r="HL205" s="132"/>
      <c r="HM205" s="132"/>
      <c r="HN205" s="132"/>
      <c r="HO205" s="132"/>
      <c r="HP205" s="132"/>
      <c r="HQ205" s="132"/>
      <c r="HR205" s="132"/>
      <c r="HS205" s="132"/>
      <c r="HT205" s="132"/>
      <c r="HU205" s="132"/>
      <c r="HV205" s="132"/>
      <c r="HW205" s="132"/>
      <c r="HX205" s="132"/>
      <c r="HY205" s="132"/>
      <c r="HZ205" s="132"/>
      <c r="IA205" s="132"/>
      <c r="IB205" s="132"/>
      <c r="IC205" s="132"/>
      <c r="ID205" s="132"/>
      <c r="IE205" s="132"/>
      <c r="IF205" s="132"/>
      <c r="IG205" s="132"/>
      <c r="IH205" s="132"/>
      <c r="II205" s="132"/>
      <c r="IJ205" s="132"/>
      <c r="IK205" s="132"/>
      <c r="IL205" s="132"/>
      <c r="IM205" s="132"/>
      <c r="IN205" s="132"/>
      <c r="IO205" s="132"/>
      <c r="IP205" s="132"/>
      <c r="IQ205" s="132"/>
    </row>
    <row r="206" spans="1:251" s="135" customFormat="1" x14ac:dyDescent="0.25">
      <c r="A206" s="131" t="s">
        <v>591</v>
      </c>
      <c r="B206" s="131" t="s">
        <v>437</v>
      </c>
      <c r="C206" s="131" t="s">
        <v>24</v>
      </c>
      <c r="D206" s="131" t="s">
        <v>461</v>
      </c>
      <c r="E206" s="131" t="s">
        <v>592</v>
      </c>
      <c r="F206" s="146" t="s">
        <v>439</v>
      </c>
      <c r="G206" s="59"/>
      <c r="H206" s="131" t="s">
        <v>593</v>
      </c>
      <c r="I206" s="131" t="s">
        <v>442</v>
      </c>
      <c r="J206" s="133">
        <v>42895</v>
      </c>
      <c r="K206" s="131" t="s">
        <v>1711</v>
      </c>
      <c r="L206" s="131" t="s">
        <v>596</v>
      </c>
      <c r="M206" s="131" t="s">
        <v>597</v>
      </c>
      <c r="N206" s="131" t="s">
        <v>598</v>
      </c>
      <c r="O206" s="131" t="s">
        <v>599</v>
      </c>
      <c r="P206" s="131" t="s">
        <v>17</v>
      </c>
      <c r="Q206" s="131" t="s">
        <v>600</v>
      </c>
    </row>
    <row r="207" spans="1:251" s="135" customFormat="1" x14ac:dyDescent="0.25">
      <c r="A207" s="131" t="s">
        <v>631</v>
      </c>
      <c r="B207" s="131" t="s">
        <v>476</v>
      </c>
      <c r="C207" s="131" t="s">
        <v>24</v>
      </c>
      <c r="D207" s="131" t="s">
        <v>632</v>
      </c>
      <c r="E207" s="131" t="s">
        <v>632</v>
      </c>
      <c r="F207" s="146" t="s">
        <v>439</v>
      </c>
      <c r="G207" s="59"/>
      <c r="H207" s="131" t="s">
        <v>1701</v>
      </c>
      <c r="I207" s="131" t="s">
        <v>442</v>
      </c>
      <c r="J207" s="133">
        <v>42895</v>
      </c>
      <c r="K207" s="131" t="s">
        <v>1711</v>
      </c>
      <c r="L207" s="131" t="s">
        <v>596</v>
      </c>
      <c r="M207" s="131" t="s">
        <v>634</v>
      </c>
      <c r="N207" s="131" t="s">
        <v>635</v>
      </c>
      <c r="O207" s="131" t="s">
        <v>507</v>
      </c>
      <c r="P207" s="131" t="s">
        <v>16</v>
      </c>
      <c r="Q207" s="131" t="s">
        <v>636</v>
      </c>
      <c r="R207" s="132"/>
      <c r="S207" s="132"/>
      <c r="T207" s="132"/>
      <c r="U207" s="132"/>
      <c r="V207" s="132"/>
      <c r="W207" s="132"/>
      <c r="X207" s="132"/>
      <c r="Y207" s="132"/>
      <c r="Z207" s="132"/>
      <c r="AA207" s="132"/>
      <c r="AB207" s="132"/>
      <c r="AC207" s="132"/>
      <c r="AD207" s="132"/>
      <c r="AE207" s="132"/>
      <c r="AF207" s="132"/>
      <c r="AG207" s="132"/>
      <c r="AH207" s="132"/>
      <c r="AI207" s="132"/>
      <c r="AJ207" s="132"/>
      <c r="AK207" s="132"/>
      <c r="AL207" s="132"/>
      <c r="AM207" s="132"/>
      <c r="AN207" s="132"/>
      <c r="AO207" s="132"/>
      <c r="AP207" s="132"/>
      <c r="AQ207" s="132"/>
      <c r="AR207" s="132"/>
      <c r="AS207" s="132"/>
      <c r="AT207" s="132"/>
      <c r="AU207" s="132"/>
      <c r="AV207" s="132"/>
      <c r="AW207" s="132"/>
      <c r="AX207" s="132"/>
      <c r="AY207" s="132"/>
      <c r="AZ207" s="132"/>
      <c r="BA207" s="132"/>
      <c r="BB207" s="132"/>
      <c r="BC207" s="132"/>
      <c r="BD207" s="132"/>
      <c r="BE207" s="132"/>
      <c r="BF207" s="132"/>
      <c r="BG207" s="132"/>
      <c r="BH207" s="132"/>
      <c r="BI207" s="132"/>
      <c r="BJ207" s="132"/>
      <c r="BK207" s="132"/>
      <c r="BL207" s="132"/>
      <c r="BM207" s="132"/>
      <c r="BN207" s="132"/>
      <c r="BO207" s="132"/>
      <c r="BP207" s="132"/>
      <c r="BQ207" s="132"/>
      <c r="BR207" s="132"/>
      <c r="BS207" s="132"/>
      <c r="BT207" s="132"/>
      <c r="BU207" s="132"/>
      <c r="BV207" s="132"/>
      <c r="BW207" s="132"/>
      <c r="BX207" s="132"/>
      <c r="BY207" s="132"/>
      <c r="BZ207" s="132"/>
      <c r="CA207" s="132"/>
      <c r="CB207" s="132"/>
      <c r="CC207" s="132"/>
      <c r="CD207" s="132"/>
      <c r="CE207" s="132"/>
      <c r="CF207" s="132"/>
      <c r="CG207" s="132"/>
      <c r="CH207" s="132"/>
      <c r="CI207" s="132"/>
      <c r="CJ207" s="132"/>
      <c r="CK207" s="132"/>
      <c r="CL207" s="132"/>
      <c r="CM207" s="132"/>
      <c r="CN207" s="132"/>
      <c r="CO207" s="132"/>
      <c r="CP207" s="132"/>
      <c r="CQ207" s="132"/>
      <c r="CR207" s="132"/>
      <c r="CS207" s="132"/>
      <c r="CT207" s="132"/>
      <c r="CU207" s="132"/>
      <c r="CV207" s="132"/>
      <c r="CW207" s="132"/>
      <c r="CX207" s="132"/>
      <c r="CY207" s="132"/>
      <c r="CZ207" s="132"/>
      <c r="DA207" s="132"/>
      <c r="DB207" s="132"/>
      <c r="DC207" s="132"/>
      <c r="DD207" s="132"/>
      <c r="DE207" s="132"/>
      <c r="DF207" s="132"/>
      <c r="DG207" s="132"/>
      <c r="DH207" s="132"/>
      <c r="DI207" s="132"/>
      <c r="DJ207" s="132"/>
      <c r="DK207" s="132"/>
      <c r="DL207" s="132"/>
      <c r="DM207" s="132"/>
      <c r="DN207" s="132"/>
      <c r="DO207" s="132"/>
      <c r="DP207" s="132"/>
      <c r="DQ207" s="132"/>
      <c r="DR207" s="132"/>
      <c r="DS207" s="132"/>
      <c r="DT207" s="132"/>
      <c r="DU207" s="132"/>
      <c r="DV207" s="132"/>
      <c r="DW207" s="132"/>
      <c r="DX207" s="132"/>
      <c r="DY207" s="132"/>
      <c r="DZ207" s="132"/>
      <c r="EA207" s="132"/>
      <c r="EB207" s="132"/>
      <c r="EC207" s="132"/>
      <c r="ED207" s="132"/>
      <c r="EE207" s="132"/>
      <c r="EF207" s="132"/>
      <c r="EG207" s="132"/>
      <c r="EH207" s="132"/>
      <c r="EI207" s="132"/>
      <c r="EJ207" s="132"/>
      <c r="EK207" s="132"/>
      <c r="EL207" s="132"/>
      <c r="EM207" s="132"/>
      <c r="EN207" s="132"/>
      <c r="EO207" s="132"/>
      <c r="EP207" s="132"/>
      <c r="EQ207" s="132"/>
      <c r="ER207" s="132"/>
      <c r="ES207" s="132"/>
      <c r="ET207" s="132"/>
      <c r="EU207" s="132"/>
      <c r="EV207" s="132"/>
      <c r="EW207" s="132"/>
      <c r="EX207" s="132"/>
      <c r="EY207" s="132"/>
      <c r="EZ207" s="132"/>
      <c r="FA207" s="132"/>
      <c r="FB207" s="132"/>
      <c r="FC207" s="132"/>
      <c r="FD207" s="132"/>
      <c r="FE207" s="132"/>
      <c r="FF207" s="132"/>
      <c r="FG207" s="132"/>
      <c r="FH207" s="132"/>
      <c r="FI207" s="132"/>
      <c r="FJ207" s="132"/>
      <c r="FK207" s="132"/>
      <c r="FL207" s="132"/>
      <c r="FM207" s="132"/>
      <c r="FN207" s="132"/>
      <c r="FO207" s="132"/>
      <c r="FP207" s="132"/>
      <c r="FQ207" s="132"/>
      <c r="FR207" s="132"/>
      <c r="FS207" s="132"/>
      <c r="FT207" s="132"/>
      <c r="FU207" s="132"/>
      <c r="FV207" s="132"/>
      <c r="FW207" s="132"/>
      <c r="FX207" s="132"/>
      <c r="FY207" s="132"/>
      <c r="FZ207" s="132"/>
      <c r="GA207" s="132"/>
      <c r="GB207" s="132"/>
      <c r="GC207" s="132"/>
      <c r="GD207" s="132"/>
      <c r="GE207" s="132"/>
      <c r="GF207" s="132"/>
      <c r="GG207" s="132"/>
      <c r="GH207" s="132"/>
      <c r="GI207" s="132"/>
      <c r="GJ207" s="132"/>
      <c r="GK207" s="132"/>
      <c r="GL207" s="132"/>
      <c r="GM207" s="132"/>
      <c r="GN207" s="132"/>
      <c r="GO207" s="132"/>
      <c r="GP207" s="132"/>
      <c r="GQ207" s="132"/>
      <c r="GR207" s="132"/>
      <c r="GS207" s="132"/>
      <c r="GT207" s="132"/>
      <c r="GU207" s="132"/>
      <c r="GV207" s="132"/>
      <c r="GW207" s="132"/>
      <c r="GX207" s="132"/>
      <c r="GY207" s="132"/>
      <c r="GZ207" s="132"/>
      <c r="HA207" s="132"/>
      <c r="HB207" s="132"/>
      <c r="HC207" s="132"/>
      <c r="HD207" s="132"/>
      <c r="HE207" s="132"/>
      <c r="HF207" s="132"/>
      <c r="HG207" s="132"/>
      <c r="HH207" s="132"/>
      <c r="HI207" s="132"/>
      <c r="HJ207" s="132"/>
      <c r="HK207" s="132"/>
      <c r="HL207" s="132"/>
      <c r="HM207" s="132"/>
      <c r="HN207" s="132"/>
      <c r="HO207" s="132"/>
      <c r="HP207" s="132"/>
      <c r="HQ207" s="132"/>
      <c r="HR207" s="132"/>
      <c r="HS207" s="132"/>
      <c r="HT207" s="132"/>
      <c r="HU207" s="132"/>
      <c r="HV207" s="132"/>
      <c r="HW207" s="132"/>
      <c r="HX207" s="132"/>
      <c r="HY207" s="132"/>
      <c r="HZ207" s="132"/>
      <c r="IA207" s="132"/>
      <c r="IB207" s="132"/>
      <c r="IC207" s="132"/>
      <c r="ID207" s="132"/>
      <c r="IE207" s="132"/>
      <c r="IF207" s="132"/>
      <c r="IG207" s="132"/>
      <c r="IH207" s="132"/>
      <c r="II207" s="132"/>
      <c r="IJ207" s="132"/>
      <c r="IK207" s="132"/>
      <c r="IL207" s="132"/>
      <c r="IM207" s="132"/>
      <c r="IN207" s="132"/>
      <c r="IO207" s="132"/>
      <c r="IP207" s="132"/>
      <c r="IQ207" s="132"/>
    </row>
    <row r="208" spans="1:251" s="135" customFormat="1" x14ac:dyDescent="0.25">
      <c r="A208" s="131" t="s">
        <v>1712</v>
      </c>
      <c r="B208" s="137"/>
      <c r="C208" s="137"/>
      <c r="D208" s="137"/>
      <c r="E208" s="137"/>
      <c r="F208" s="146" t="s">
        <v>439</v>
      </c>
      <c r="G208" s="141"/>
      <c r="H208" s="131" t="s">
        <v>1713</v>
      </c>
      <c r="I208" s="131" t="s">
        <v>442</v>
      </c>
      <c r="J208" s="133">
        <v>42895</v>
      </c>
      <c r="K208" s="131" t="s">
        <v>1711</v>
      </c>
      <c r="L208" s="131" t="s">
        <v>596</v>
      </c>
      <c r="M208" s="131" t="s">
        <v>659</v>
      </c>
      <c r="N208" s="131" t="s">
        <v>1714</v>
      </c>
      <c r="O208" s="131" t="s">
        <v>474</v>
      </c>
      <c r="P208" s="131" t="s">
        <v>14</v>
      </c>
      <c r="Q208" s="131" t="s">
        <v>662</v>
      </c>
      <c r="R208" s="137"/>
      <c r="S208" s="137"/>
      <c r="T208" s="137"/>
      <c r="U208" s="137"/>
      <c r="V208" s="137"/>
      <c r="W208" s="137"/>
      <c r="X208" s="137"/>
      <c r="Y208" s="137"/>
      <c r="Z208" s="137"/>
      <c r="AA208" s="137"/>
      <c r="AB208" s="137"/>
      <c r="AC208" s="137"/>
      <c r="AD208" s="137"/>
      <c r="AE208" s="137"/>
      <c r="AF208" s="137"/>
      <c r="AG208" s="137"/>
      <c r="AH208" s="137"/>
      <c r="AI208" s="137"/>
      <c r="AJ208" s="137"/>
      <c r="AK208" s="137"/>
      <c r="AL208" s="137"/>
      <c r="AM208" s="137"/>
      <c r="AN208" s="137"/>
      <c r="AO208" s="137"/>
      <c r="AP208" s="137"/>
      <c r="AQ208" s="137"/>
      <c r="AR208" s="137"/>
      <c r="AS208" s="137"/>
      <c r="AT208" s="137"/>
      <c r="AU208" s="137"/>
      <c r="AV208" s="137"/>
      <c r="AW208" s="137"/>
      <c r="AX208" s="137"/>
      <c r="AY208" s="137"/>
      <c r="AZ208" s="137"/>
      <c r="BA208" s="137"/>
      <c r="BB208" s="137"/>
      <c r="BC208" s="137"/>
      <c r="BD208" s="137"/>
      <c r="BE208" s="137"/>
      <c r="BF208" s="137"/>
      <c r="BG208" s="137"/>
      <c r="BH208" s="137"/>
      <c r="BI208" s="137"/>
      <c r="BJ208" s="137"/>
      <c r="BK208" s="137"/>
      <c r="BL208" s="137"/>
      <c r="BM208" s="137"/>
      <c r="BN208" s="137"/>
      <c r="BO208" s="137"/>
      <c r="BP208" s="137"/>
      <c r="BQ208" s="137"/>
      <c r="BR208" s="137"/>
      <c r="BS208" s="137"/>
      <c r="BT208" s="137"/>
      <c r="BU208" s="137"/>
      <c r="BV208" s="137"/>
      <c r="BW208" s="137"/>
      <c r="BX208" s="137"/>
      <c r="BY208" s="137"/>
      <c r="BZ208" s="137"/>
      <c r="CA208" s="137"/>
      <c r="CB208" s="137"/>
      <c r="CC208" s="137"/>
      <c r="CD208" s="137"/>
      <c r="CE208" s="137"/>
      <c r="CF208" s="137"/>
      <c r="CG208" s="137"/>
      <c r="CH208" s="137"/>
      <c r="CI208" s="137"/>
      <c r="CJ208" s="137"/>
      <c r="CK208" s="137"/>
      <c r="CL208" s="137"/>
      <c r="CM208" s="137"/>
      <c r="CN208" s="137"/>
      <c r="CO208" s="137"/>
      <c r="CP208" s="137"/>
      <c r="CQ208" s="137"/>
      <c r="CR208" s="137"/>
      <c r="CS208" s="137"/>
      <c r="CT208" s="137"/>
      <c r="CU208" s="137"/>
      <c r="CV208" s="137"/>
      <c r="CW208" s="137"/>
      <c r="CX208" s="137"/>
      <c r="CY208" s="137"/>
      <c r="CZ208" s="137"/>
      <c r="DA208" s="137"/>
      <c r="DB208" s="137"/>
      <c r="DC208" s="137"/>
      <c r="DD208" s="137"/>
      <c r="DE208" s="137"/>
      <c r="DF208" s="137"/>
      <c r="DG208" s="137"/>
      <c r="DH208" s="137"/>
      <c r="DI208" s="137"/>
      <c r="DJ208" s="137"/>
      <c r="DK208" s="137"/>
      <c r="DL208" s="137"/>
      <c r="DM208" s="137"/>
      <c r="DN208" s="137"/>
      <c r="DO208" s="137"/>
      <c r="DP208" s="137"/>
      <c r="DQ208" s="137"/>
      <c r="DR208" s="137"/>
      <c r="DS208" s="137"/>
      <c r="DT208" s="137"/>
      <c r="DU208" s="137"/>
      <c r="DV208" s="137"/>
      <c r="DW208" s="137"/>
      <c r="DX208" s="137"/>
      <c r="DY208" s="137"/>
      <c r="DZ208" s="137"/>
      <c r="EA208" s="137"/>
      <c r="EB208" s="137"/>
      <c r="EC208" s="137"/>
      <c r="ED208" s="137"/>
      <c r="EE208" s="137"/>
      <c r="EF208" s="137"/>
      <c r="EG208" s="137"/>
      <c r="EH208" s="137"/>
      <c r="EI208" s="137"/>
      <c r="EJ208" s="137"/>
      <c r="EK208" s="137"/>
      <c r="EL208" s="137"/>
      <c r="EM208" s="137"/>
      <c r="EN208" s="137"/>
      <c r="EO208" s="137"/>
      <c r="EP208" s="137"/>
      <c r="EQ208" s="137"/>
      <c r="ER208" s="137"/>
      <c r="ES208" s="137"/>
      <c r="ET208" s="137"/>
      <c r="EU208" s="137"/>
      <c r="EV208" s="137"/>
      <c r="EW208" s="137"/>
      <c r="EX208" s="137"/>
      <c r="EY208" s="137"/>
      <c r="EZ208" s="137"/>
      <c r="FA208" s="137"/>
      <c r="FB208" s="137"/>
      <c r="FC208" s="137"/>
      <c r="FD208" s="137"/>
      <c r="FE208" s="137"/>
      <c r="FF208" s="137"/>
      <c r="FG208" s="137"/>
      <c r="FH208" s="137"/>
      <c r="FI208" s="137"/>
      <c r="FJ208" s="137"/>
      <c r="FK208" s="137"/>
      <c r="FL208" s="137"/>
      <c r="FM208" s="137"/>
      <c r="FN208" s="137"/>
      <c r="FO208" s="137"/>
      <c r="FP208" s="137"/>
      <c r="FQ208" s="137"/>
      <c r="FR208" s="137"/>
      <c r="FS208" s="137"/>
      <c r="FT208" s="137"/>
      <c r="FU208" s="137"/>
      <c r="FV208" s="137"/>
      <c r="FW208" s="137"/>
      <c r="FX208" s="137"/>
      <c r="FY208" s="137"/>
      <c r="FZ208" s="137"/>
      <c r="GA208" s="137"/>
      <c r="GB208" s="137"/>
      <c r="GC208" s="137"/>
      <c r="GD208" s="137"/>
      <c r="GE208" s="137"/>
      <c r="GF208" s="137"/>
      <c r="GG208" s="137"/>
      <c r="GH208" s="137"/>
      <c r="GI208" s="137"/>
      <c r="GJ208" s="137"/>
      <c r="GK208" s="137"/>
      <c r="GL208" s="137"/>
      <c r="GM208" s="137"/>
      <c r="GN208" s="137"/>
      <c r="GO208" s="137"/>
      <c r="GP208" s="137"/>
      <c r="GQ208" s="137"/>
      <c r="GR208" s="137"/>
      <c r="GS208" s="137"/>
      <c r="GT208" s="137"/>
      <c r="GU208" s="137"/>
      <c r="GV208" s="137"/>
      <c r="GW208" s="137"/>
      <c r="GX208" s="137"/>
      <c r="GY208" s="137"/>
      <c r="GZ208" s="137"/>
      <c r="HA208" s="137"/>
      <c r="HB208" s="137"/>
      <c r="HC208" s="137"/>
      <c r="HD208" s="137"/>
      <c r="HE208" s="137"/>
      <c r="HF208" s="137"/>
      <c r="HG208" s="137"/>
      <c r="HH208" s="137"/>
      <c r="HI208" s="137"/>
      <c r="HJ208" s="137"/>
      <c r="HK208" s="137"/>
      <c r="HL208" s="137"/>
      <c r="HM208" s="137"/>
      <c r="HN208" s="137"/>
      <c r="HO208" s="137"/>
      <c r="HP208" s="137"/>
      <c r="HQ208" s="137"/>
      <c r="HR208" s="137"/>
      <c r="HS208" s="137"/>
      <c r="HT208" s="137"/>
      <c r="HU208" s="137"/>
      <c r="HV208" s="137"/>
      <c r="HW208" s="137"/>
      <c r="HX208" s="137"/>
      <c r="HY208" s="137"/>
      <c r="HZ208" s="137"/>
      <c r="IA208" s="137"/>
      <c r="IB208" s="137"/>
      <c r="IC208" s="137"/>
      <c r="ID208" s="137"/>
      <c r="IE208" s="137"/>
      <c r="IF208" s="137"/>
      <c r="IG208" s="137"/>
      <c r="IH208" s="137"/>
      <c r="II208" s="137"/>
      <c r="IJ208" s="137"/>
      <c r="IK208" s="137"/>
      <c r="IL208" s="137"/>
      <c r="IM208" s="137"/>
      <c r="IN208" s="137"/>
      <c r="IO208" s="137"/>
      <c r="IP208" s="137"/>
      <c r="IQ208" s="137"/>
    </row>
    <row r="209" spans="1:251" s="135" customFormat="1" x14ac:dyDescent="0.25">
      <c r="A209" s="131" t="s">
        <v>1715</v>
      </c>
      <c r="B209" s="131"/>
      <c r="C209" s="131"/>
      <c r="D209" s="131"/>
      <c r="E209" s="131"/>
      <c r="F209" s="146" t="s">
        <v>439</v>
      </c>
      <c r="G209" s="131"/>
      <c r="H209" s="131" t="s">
        <v>1716</v>
      </c>
      <c r="I209" s="131" t="s">
        <v>442</v>
      </c>
      <c r="J209" s="133">
        <v>42895</v>
      </c>
      <c r="K209" s="131" t="s">
        <v>1711</v>
      </c>
      <c r="L209" s="131" t="s">
        <v>596</v>
      </c>
      <c r="M209" s="131" t="s">
        <v>616</v>
      </c>
      <c r="N209" s="131" t="s">
        <v>1717</v>
      </c>
      <c r="O209" s="131" t="s">
        <v>507</v>
      </c>
      <c r="P209" s="131" t="s">
        <v>15</v>
      </c>
      <c r="Q209" s="131" t="s">
        <v>675</v>
      </c>
      <c r="R209" s="131"/>
      <c r="S209" s="131"/>
      <c r="T209" s="131"/>
      <c r="U209" s="131"/>
      <c r="V209" s="137"/>
      <c r="W209" s="137"/>
      <c r="X209" s="137"/>
      <c r="Y209" s="137"/>
      <c r="Z209" s="137"/>
      <c r="AA209" s="137"/>
      <c r="AB209" s="137"/>
      <c r="AC209" s="137"/>
      <c r="AD209" s="137"/>
      <c r="AE209" s="137"/>
      <c r="AF209" s="137"/>
      <c r="AG209" s="137"/>
      <c r="AH209" s="137"/>
      <c r="AI209" s="137"/>
      <c r="AJ209" s="137"/>
      <c r="AK209" s="137"/>
      <c r="AL209" s="137"/>
      <c r="AM209" s="137"/>
      <c r="AN209" s="137"/>
      <c r="AO209" s="137"/>
      <c r="AP209" s="137"/>
      <c r="AQ209" s="137"/>
      <c r="AR209" s="137"/>
      <c r="AS209" s="137"/>
      <c r="AT209" s="137"/>
      <c r="AU209" s="137"/>
      <c r="AV209" s="137"/>
      <c r="AW209" s="137"/>
      <c r="AX209" s="137"/>
      <c r="AY209" s="137"/>
      <c r="AZ209" s="137"/>
      <c r="BA209" s="137"/>
      <c r="BB209" s="137"/>
      <c r="BC209" s="137"/>
      <c r="BD209" s="137"/>
      <c r="BE209" s="137"/>
      <c r="BF209" s="137"/>
      <c r="BG209" s="137"/>
      <c r="BH209" s="137"/>
      <c r="BI209" s="137"/>
      <c r="BJ209" s="137"/>
      <c r="BK209" s="137"/>
      <c r="BL209" s="137"/>
      <c r="BM209" s="137"/>
      <c r="BN209" s="137"/>
      <c r="BO209" s="137"/>
      <c r="BP209" s="137"/>
      <c r="BQ209" s="137"/>
      <c r="BR209" s="137"/>
      <c r="BS209" s="137"/>
      <c r="BT209" s="137"/>
      <c r="BU209" s="137"/>
      <c r="BV209" s="137"/>
      <c r="BW209" s="137"/>
      <c r="BX209" s="137"/>
      <c r="BY209" s="137"/>
      <c r="BZ209" s="137"/>
      <c r="CA209" s="137"/>
      <c r="CB209" s="137"/>
      <c r="CC209" s="137"/>
      <c r="CD209" s="137"/>
      <c r="CE209" s="137"/>
      <c r="CF209" s="137"/>
      <c r="CG209" s="137"/>
      <c r="CH209" s="137"/>
      <c r="CI209" s="137"/>
      <c r="CJ209" s="137"/>
      <c r="CK209" s="137"/>
      <c r="CL209" s="137"/>
      <c r="CM209" s="137"/>
      <c r="CN209" s="137"/>
      <c r="CO209" s="137"/>
      <c r="CP209" s="137"/>
      <c r="CQ209" s="137"/>
      <c r="CR209" s="137"/>
      <c r="CS209" s="137"/>
      <c r="CT209" s="137"/>
      <c r="CU209" s="137"/>
      <c r="CV209" s="137"/>
      <c r="CW209" s="137"/>
      <c r="CX209" s="137"/>
      <c r="CY209" s="137"/>
      <c r="CZ209" s="137"/>
      <c r="DA209" s="137"/>
      <c r="DB209" s="137"/>
      <c r="DC209" s="137"/>
      <c r="DD209" s="137"/>
      <c r="DE209" s="137"/>
      <c r="DF209" s="137"/>
      <c r="DG209" s="137"/>
      <c r="DH209" s="137"/>
      <c r="DI209" s="137"/>
      <c r="DJ209" s="137"/>
      <c r="DK209" s="137"/>
      <c r="DL209" s="137"/>
      <c r="DM209" s="137"/>
      <c r="DN209" s="137"/>
      <c r="DO209" s="137"/>
      <c r="DP209" s="137"/>
      <c r="DQ209" s="137"/>
      <c r="DR209" s="137"/>
      <c r="DS209" s="137"/>
      <c r="DT209" s="137"/>
      <c r="DU209" s="137"/>
      <c r="DV209" s="137"/>
      <c r="DW209" s="137"/>
      <c r="DX209" s="137"/>
      <c r="DY209" s="137"/>
      <c r="DZ209" s="137"/>
      <c r="EA209" s="137"/>
      <c r="EB209" s="137"/>
      <c r="EC209" s="137"/>
      <c r="ED209" s="137"/>
      <c r="EE209" s="137"/>
      <c r="EF209" s="137"/>
      <c r="EG209" s="137"/>
      <c r="EH209" s="137"/>
      <c r="EI209" s="137"/>
      <c r="EJ209" s="137"/>
      <c r="EK209" s="137"/>
      <c r="EL209" s="137"/>
      <c r="EM209" s="137"/>
      <c r="EN209" s="137"/>
      <c r="EO209" s="137"/>
      <c r="EP209" s="137"/>
      <c r="EQ209" s="137"/>
      <c r="ER209" s="137"/>
      <c r="ES209" s="137"/>
      <c r="ET209" s="137"/>
      <c r="EU209" s="137"/>
      <c r="EV209" s="137"/>
      <c r="EW209" s="137"/>
      <c r="EX209" s="137"/>
      <c r="EY209" s="137"/>
      <c r="EZ209" s="137"/>
      <c r="FA209" s="137"/>
      <c r="FB209" s="137"/>
      <c r="FC209" s="137"/>
      <c r="FD209" s="137"/>
      <c r="FE209" s="137"/>
      <c r="FF209" s="137"/>
      <c r="FG209" s="137"/>
      <c r="FH209" s="137"/>
      <c r="FI209" s="137"/>
      <c r="FJ209" s="137"/>
      <c r="FK209" s="137"/>
      <c r="FL209" s="137"/>
      <c r="FM209" s="137"/>
      <c r="FN209" s="137"/>
      <c r="FO209" s="137"/>
      <c r="FP209" s="137"/>
      <c r="FQ209" s="137"/>
      <c r="FR209" s="137"/>
      <c r="FS209" s="137"/>
      <c r="FT209" s="137"/>
      <c r="FU209" s="137"/>
      <c r="FV209" s="137"/>
      <c r="FW209" s="137"/>
      <c r="FX209" s="137"/>
      <c r="FY209" s="137"/>
      <c r="FZ209" s="137"/>
      <c r="GA209" s="137"/>
      <c r="GB209" s="137"/>
      <c r="GC209" s="137"/>
      <c r="GD209" s="137"/>
      <c r="GE209" s="137"/>
      <c r="GF209" s="137"/>
      <c r="GG209" s="137"/>
      <c r="GH209" s="137"/>
      <c r="GI209" s="137"/>
      <c r="GJ209" s="137"/>
      <c r="GK209" s="137"/>
      <c r="GL209" s="137"/>
      <c r="GM209" s="137"/>
      <c r="GN209" s="137"/>
      <c r="GO209" s="137"/>
      <c r="GP209" s="137"/>
      <c r="GQ209" s="137"/>
      <c r="GR209" s="137"/>
      <c r="GS209" s="137"/>
      <c r="GT209" s="137"/>
      <c r="GU209" s="137"/>
      <c r="GV209" s="137"/>
      <c r="GW209" s="137"/>
      <c r="GX209" s="137"/>
      <c r="GY209" s="137"/>
      <c r="GZ209" s="137"/>
      <c r="HA209" s="137"/>
      <c r="HB209" s="137"/>
      <c r="HC209" s="137"/>
      <c r="HD209" s="137"/>
      <c r="HE209" s="137"/>
      <c r="HF209" s="137"/>
      <c r="HG209" s="137"/>
      <c r="HH209" s="137"/>
      <c r="HI209" s="137"/>
      <c r="HJ209" s="137"/>
      <c r="HK209" s="137"/>
      <c r="HL209" s="137"/>
      <c r="HM209" s="137"/>
      <c r="HN209" s="137"/>
      <c r="HO209" s="137"/>
      <c r="HP209" s="137"/>
      <c r="HQ209" s="137"/>
      <c r="HR209" s="137"/>
      <c r="HS209" s="137"/>
      <c r="HT209" s="137"/>
      <c r="HU209" s="137"/>
      <c r="HV209" s="137"/>
      <c r="HW209" s="137"/>
      <c r="HX209" s="137"/>
      <c r="HY209" s="137"/>
      <c r="HZ209" s="137"/>
      <c r="IA209" s="137"/>
      <c r="IB209" s="137"/>
      <c r="IC209" s="137"/>
      <c r="ID209" s="137"/>
      <c r="IE209" s="137"/>
      <c r="IF209" s="137"/>
      <c r="IG209" s="137"/>
      <c r="IH209" s="137"/>
      <c r="II209" s="137"/>
      <c r="IJ209" s="137"/>
      <c r="IK209" s="137"/>
      <c r="IL209" s="137"/>
      <c r="IM209" s="137"/>
      <c r="IN209" s="137"/>
      <c r="IO209" s="137"/>
      <c r="IP209" s="137"/>
      <c r="IQ209" s="137"/>
    </row>
    <row r="210" spans="1:251" s="132" customFormat="1" x14ac:dyDescent="0.25">
      <c r="A210" s="143" t="s">
        <v>655</v>
      </c>
      <c r="B210" s="131" t="s">
        <v>437</v>
      </c>
      <c r="C210" s="131" t="s">
        <v>24</v>
      </c>
      <c r="D210" s="131" t="s">
        <v>656</v>
      </c>
      <c r="E210" s="131" t="s">
        <v>657</v>
      </c>
      <c r="F210" s="147" t="s">
        <v>932</v>
      </c>
      <c r="G210" s="59"/>
      <c r="H210" s="143" t="s">
        <v>658</v>
      </c>
      <c r="I210" s="144" t="s">
        <v>442</v>
      </c>
      <c r="J210" s="133">
        <v>42895</v>
      </c>
      <c r="K210" s="131" t="s">
        <v>1711</v>
      </c>
      <c r="L210" s="131" t="s">
        <v>596</v>
      </c>
      <c r="M210" s="144" t="s">
        <v>659</v>
      </c>
      <c r="N210" s="143" t="s">
        <v>660</v>
      </c>
      <c r="O210" s="144" t="s">
        <v>661</v>
      </c>
      <c r="P210" s="143" t="s">
        <v>536</v>
      </c>
      <c r="Q210" s="143" t="s">
        <v>662</v>
      </c>
    </row>
    <row r="211" spans="1:251" x14ac:dyDescent="0.25">
      <c r="A211" s="131" t="s">
        <v>668</v>
      </c>
      <c r="B211" s="131" t="s">
        <v>476</v>
      </c>
      <c r="C211" s="131" t="s">
        <v>25</v>
      </c>
      <c r="D211" s="131" t="s">
        <v>512</v>
      </c>
      <c r="E211" s="131" t="s">
        <v>669</v>
      </c>
      <c r="F211" s="147" t="s">
        <v>932</v>
      </c>
      <c r="G211" s="59"/>
      <c r="H211" s="131" t="s">
        <v>670</v>
      </c>
      <c r="I211" s="131" t="s">
        <v>442</v>
      </c>
      <c r="J211" s="133">
        <v>42895</v>
      </c>
      <c r="K211" s="131" t="s">
        <v>1711</v>
      </c>
      <c r="L211" s="131" t="s">
        <v>596</v>
      </c>
      <c r="M211" s="131" t="s">
        <v>646</v>
      </c>
      <c r="N211" s="131" t="s">
        <v>671</v>
      </c>
      <c r="O211" s="131" t="s">
        <v>599</v>
      </c>
      <c r="P211" s="131" t="s">
        <v>17</v>
      </c>
      <c r="Q211" s="131" t="s">
        <v>648</v>
      </c>
      <c r="R211" s="132"/>
      <c r="S211" s="132"/>
      <c r="T211" s="132"/>
      <c r="U211" s="132"/>
      <c r="V211" s="132"/>
      <c r="W211" s="132"/>
      <c r="X211" s="132"/>
      <c r="Y211" s="132"/>
      <c r="Z211" s="132"/>
      <c r="AA211" s="132"/>
      <c r="AB211" s="132"/>
      <c r="AC211" s="132"/>
      <c r="AD211" s="132"/>
      <c r="AE211" s="132"/>
      <c r="AF211" s="132"/>
      <c r="AG211" s="132"/>
      <c r="AH211" s="132"/>
      <c r="AI211" s="132"/>
      <c r="AJ211" s="132"/>
      <c r="AK211" s="132"/>
      <c r="AL211" s="132"/>
      <c r="AM211" s="132"/>
      <c r="AN211" s="132"/>
      <c r="AO211" s="132"/>
      <c r="AP211" s="132"/>
      <c r="AQ211" s="132"/>
      <c r="AR211" s="132"/>
      <c r="AS211" s="132"/>
      <c r="AT211" s="132"/>
      <c r="AU211" s="132"/>
      <c r="AV211" s="132"/>
      <c r="AW211" s="132"/>
      <c r="AX211" s="132"/>
      <c r="AY211" s="132"/>
      <c r="AZ211" s="132"/>
      <c r="BA211" s="132"/>
      <c r="BB211" s="132"/>
      <c r="BC211" s="132"/>
      <c r="BD211" s="132"/>
      <c r="BE211" s="132"/>
      <c r="BF211" s="132"/>
      <c r="BG211" s="132"/>
      <c r="BH211" s="132"/>
      <c r="BI211" s="132"/>
      <c r="BJ211" s="132"/>
      <c r="BK211" s="132"/>
      <c r="BL211" s="132"/>
      <c r="BM211" s="132"/>
      <c r="BN211" s="132"/>
      <c r="BO211" s="132"/>
      <c r="BP211" s="132"/>
      <c r="BQ211" s="132"/>
      <c r="BR211" s="132"/>
      <c r="BS211" s="132"/>
      <c r="BT211" s="132"/>
      <c r="BU211" s="132"/>
      <c r="BV211" s="132"/>
      <c r="BW211" s="132"/>
      <c r="BX211" s="132"/>
      <c r="BY211" s="132"/>
      <c r="BZ211" s="132"/>
      <c r="CA211" s="132"/>
      <c r="CB211" s="132"/>
      <c r="CC211" s="132"/>
      <c r="CD211" s="132"/>
      <c r="CE211" s="132"/>
      <c r="CF211" s="132"/>
      <c r="CG211" s="132"/>
      <c r="CH211" s="132"/>
      <c r="CI211" s="132"/>
      <c r="CJ211" s="132"/>
      <c r="CK211" s="132"/>
      <c r="CL211" s="132"/>
      <c r="CM211" s="132"/>
      <c r="CN211" s="132"/>
      <c r="CO211" s="132"/>
      <c r="CP211" s="132"/>
      <c r="CQ211" s="132"/>
      <c r="CR211" s="132"/>
      <c r="CS211" s="132"/>
      <c r="CT211" s="132"/>
      <c r="CU211" s="132"/>
      <c r="CV211" s="132"/>
      <c r="CW211" s="132"/>
      <c r="CX211" s="132"/>
      <c r="CY211" s="132"/>
      <c r="CZ211" s="132"/>
      <c r="DA211" s="132"/>
      <c r="DB211" s="132"/>
      <c r="DC211" s="132"/>
      <c r="DD211" s="132"/>
      <c r="DE211" s="132"/>
      <c r="DF211" s="132"/>
      <c r="DG211" s="132"/>
      <c r="DH211" s="132"/>
      <c r="DI211" s="132"/>
      <c r="DJ211" s="132"/>
      <c r="DK211" s="132"/>
      <c r="DL211" s="132"/>
      <c r="DM211" s="132"/>
      <c r="DN211" s="132"/>
      <c r="DO211" s="132"/>
      <c r="DP211" s="132"/>
      <c r="DQ211" s="132"/>
      <c r="DR211" s="132"/>
      <c r="DS211" s="132"/>
      <c r="DT211" s="132"/>
      <c r="DU211" s="132"/>
      <c r="DV211" s="132"/>
      <c r="DW211" s="132"/>
      <c r="DX211" s="132"/>
      <c r="DY211" s="132"/>
      <c r="DZ211" s="132"/>
      <c r="EA211" s="132"/>
      <c r="EB211" s="132"/>
      <c r="EC211" s="132"/>
      <c r="ED211" s="132"/>
      <c r="EE211" s="132"/>
      <c r="EF211" s="132"/>
      <c r="EG211" s="132"/>
      <c r="EH211" s="132"/>
      <c r="EI211" s="132"/>
      <c r="EJ211" s="132"/>
      <c r="EK211" s="132"/>
      <c r="EL211" s="132"/>
      <c r="EM211" s="132"/>
      <c r="EN211" s="132"/>
      <c r="EO211" s="132"/>
      <c r="EP211" s="132"/>
      <c r="EQ211" s="132"/>
      <c r="ER211" s="132"/>
      <c r="ES211" s="132"/>
      <c r="ET211" s="132"/>
      <c r="EU211" s="132"/>
      <c r="EV211" s="132"/>
      <c r="EW211" s="132"/>
      <c r="EX211" s="132"/>
      <c r="EY211" s="132"/>
      <c r="EZ211" s="132"/>
      <c r="FA211" s="132"/>
      <c r="FB211" s="132"/>
      <c r="FC211" s="132"/>
      <c r="FD211" s="132"/>
      <c r="FE211" s="132"/>
      <c r="FF211" s="132"/>
      <c r="FG211" s="132"/>
      <c r="FH211" s="132"/>
      <c r="FI211" s="132"/>
      <c r="FJ211" s="132"/>
      <c r="FK211" s="132"/>
      <c r="FL211" s="132"/>
      <c r="FM211" s="132"/>
      <c r="FN211" s="132"/>
      <c r="FO211" s="132"/>
      <c r="FP211" s="132"/>
      <c r="FQ211" s="132"/>
      <c r="FR211" s="132"/>
      <c r="FS211" s="132"/>
      <c r="FT211" s="132"/>
      <c r="FU211" s="132"/>
      <c r="FV211" s="132"/>
      <c r="FW211" s="132"/>
      <c r="FX211" s="132"/>
      <c r="FY211" s="132"/>
      <c r="FZ211" s="132"/>
      <c r="GA211" s="132"/>
      <c r="GB211" s="132"/>
      <c r="GC211" s="132"/>
      <c r="GD211" s="132"/>
      <c r="GE211" s="132"/>
      <c r="GF211" s="132"/>
      <c r="GG211" s="132"/>
      <c r="GH211" s="132"/>
      <c r="GI211" s="132"/>
      <c r="GJ211" s="132"/>
      <c r="GK211" s="132"/>
      <c r="GL211" s="132"/>
      <c r="GM211" s="132"/>
      <c r="GN211" s="132"/>
      <c r="GO211" s="132"/>
      <c r="GP211" s="132"/>
      <c r="GQ211" s="132"/>
      <c r="GR211" s="132"/>
      <c r="GS211" s="132"/>
      <c r="GT211" s="132"/>
      <c r="GU211" s="132"/>
      <c r="GV211" s="132"/>
      <c r="GW211" s="132"/>
      <c r="GX211" s="132"/>
      <c r="GY211" s="132"/>
      <c r="GZ211" s="132"/>
      <c r="HA211" s="132"/>
      <c r="HB211" s="132"/>
      <c r="HC211" s="132"/>
      <c r="HD211" s="132"/>
      <c r="HE211" s="132"/>
      <c r="HF211" s="132"/>
      <c r="HG211" s="132"/>
      <c r="HH211" s="132"/>
      <c r="HI211" s="132"/>
      <c r="HJ211" s="132"/>
      <c r="HK211" s="132"/>
      <c r="HL211" s="132"/>
      <c r="HM211" s="132"/>
      <c r="HN211" s="132"/>
      <c r="HO211" s="132"/>
      <c r="HP211" s="132"/>
      <c r="HQ211" s="132"/>
      <c r="HR211" s="132"/>
      <c r="HS211" s="132"/>
      <c r="HT211" s="132"/>
      <c r="HU211" s="132"/>
      <c r="HV211" s="132"/>
      <c r="HW211" s="132"/>
      <c r="HX211" s="132"/>
      <c r="HY211" s="132"/>
      <c r="HZ211" s="132"/>
      <c r="IA211" s="132"/>
      <c r="IB211" s="132"/>
      <c r="IC211" s="132"/>
      <c r="ID211" s="132"/>
      <c r="IE211" s="132"/>
      <c r="IF211" s="132"/>
      <c r="IG211" s="132"/>
      <c r="IH211" s="132"/>
      <c r="II211" s="132"/>
      <c r="IJ211" s="132"/>
      <c r="IK211" s="132"/>
      <c r="IL211" s="132"/>
      <c r="IM211" s="132"/>
      <c r="IN211" s="132"/>
      <c r="IO211" s="132"/>
      <c r="IP211" s="132"/>
      <c r="IQ211" s="132"/>
    </row>
    <row r="212" spans="1:251" s="132" customFormat="1" x14ac:dyDescent="0.25">
      <c r="A212" s="131" t="s">
        <v>681</v>
      </c>
      <c r="B212" s="131" t="s">
        <v>437</v>
      </c>
      <c r="C212" s="131" t="s">
        <v>24</v>
      </c>
      <c r="D212" s="131" t="s">
        <v>682</v>
      </c>
      <c r="E212" s="131" t="s">
        <v>682</v>
      </c>
      <c r="F212" s="147" t="s">
        <v>932</v>
      </c>
      <c r="G212" s="59"/>
      <c r="H212" s="131" t="s">
        <v>683</v>
      </c>
      <c r="I212" s="131" t="s">
        <v>442</v>
      </c>
      <c r="J212" s="133">
        <v>42895</v>
      </c>
      <c r="K212" s="131" t="s">
        <v>1711</v>
      </c>
      <c r="L212" s="131" t="s">
        <v>596</v>
      </c>
      <c r="M212" s="131" t="s">
        <v>684</v>
      </c>
      <c r="N212" s="131" t="s">
        <v>685</v>
      </c>
      <c r="O212" s="131" t="s">
        <v>454</v>
      </c>
      <c r="P212" s="131" t="s">
        <v>197</v>
      </c>
      <c r="Q212" s="131" t="s">
        <v>686</v>
      </c>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5"/>
      <c r="BG212" s="135"/>
      <c r="BH212" s="135"/>
      <c r="BI212" s="135"/>
      <c r="BJ212" s="135"/>
      <c r="BK212" s="135"/>
      <c r="BL212" s="135"/>
      <c r="BM212" s="135"/>
      <c r="BN212" s="135"/>
      <c r="BO212" s="135"/>
      <c r="BP212" s="135"/>
      <c r="BQ212" s="135"/>
      <c r="BR212" s="135"/>
      <c r="BS212" s="135"/>
      <c r="BT212" s="135"/>
      <c r="BU212" s="135"/>
      <c r="BV212" s="135"/>
      <c r="BW212" s="135"/>
      <c r="BX212" s="135"/>
      <c r="BY212" s="135"/>
      <c r="BZ212" s="135"/>
      <c r="CA212" s="135"/>
      <c r="CB212" s="135"/>
      <c r="CC212" s="135"/>
      <c r="CD212" s="135"/>
      <c r="CE212" s="135"/>
      <c r="CF212" s="135"/>
      <c r="CG212" s="135"/>
      <c r="CH212" s="135"/>
      <c r="CI212" s="135"/>
      <c r="CJ212" s="135"/>
      <c r="CK212" s="135"/>
      <c r="CL212" s="135"/>
      <c r="CM212" s="135"/>
      <c r="CN212" s="135"/>
      <c r="CO212" s="135"/>
      <c r="CP212" s="135"/>
      <c r="CQ212" s="135"/>
      <c r="CR212" s="135"/>
      <c r="CS212" s="135"/>
      <c r="CT212" s="135"/>
      <c r="CU212" s="135"/>
      <c r="CV212" s="135"/>
      <c r="CW212" s="135"/>
      <c r="CX212" s="135"/>
      <c r="CY212" s="135"/>
      <c r="CZ212" s="135"/>
      <c r="DA212" s="135"/>
      <c r="DB212" s="135"/>
      <c r="DC212" s="135"/>
      <c r="DD212" s="135"/>
      <c r="DE212" s="135"/>
      <c r="DF212" s="135"/>
      <c r="DG212" s="135"/>
      <c r="DH212" s="135"/>
      <c r="DI212" s="135"/>
      <c r="DJ212" s="135"/>
      <c r="DK212" s="135"/>
      <c r="DL212" s="135"/>
      <c r="DM212" s="135"/>
      <c r="DN212" s="135"/>
      <c r="DO212" s="135"/>
      <c r="DP212" s="135"/>
      <c r="DQ212" s="135"/>
      <c r="DR212" s="135"/>
      <c r="DS212" s="135"/>
      <c r="DT212" s="135"/>
      <c r="DU212" s="135"/>
      <c r="DV212" s="135"/>
      <c r="DW212" s="135"/>
      <c r="DX212" s="135"/>
      <c r="DY212" s="135"/>
      <c r="DZ212" s="135"/>
      <c r="EA212" s="135"/>
      <c r="EB212" s="135"/>
      <c r="EC212" s="135"/>
      <c r="ED212" s="135"/>
      <c r="EE212" s="135"/>
      <c r="EF212" s="135"/>
      <c r="EG212" s="135"/>
      <c r="EH212" s="135"/>
      <c r="EI212" s="135"/>
      <c r="EJ212" s="135"/>
      <c r="EK212" s="135"/>
      <c r="EL212" s="135"/>
      <c r="EM212" s="135"/>
      <c r="EN212" s="135"/>
      <c r="EO212" s="135"/>
      <c r="EP212" s="135"/>
      <c r="EQ212" s="135"/>
      <c r="ER212" s="135"/>
      <c r="ES212" s="135"/>
      <c r="ET212" s="135"/>
      <c r="EU212" s="135"/>
      <c r="EV212" s="135"/>
      <c r="EW212" s="135"/>
      <c r="EX212" s="135"/>
      <c r="EY212" s="135"/>
      <c r="EZ212" s="135"/>
      <c r="FA212" s="135"/>
      <c r="FB212" s="135"/>
      <c r="FC212" s="135"/>
      <c r="FD212" s="135"/>
      <c r="FE212" s="135"/>
      <c r="FF212" s="135"/>
      <c r="FG212" s="135"/>
      <c r="FH212" s="135"/>
      <c r="FI212" s="135"/>
      <c r="FJ212" s="135"/>
      <c r="FK212" s="135"/>
      <c r="FL212" s="135"/>
      <c r="FM212" s="135"/>
      <c r="FN212" s="135"/>
      <c r="FO212" s="135"/>
      <c r="FP212" s="135"/>
      <c r="FQ212" s="135"/>
      <c r="FR212" s="135"/>
      <c r="FS212" s="135"/>
      <c r="FT212" s="135"/>
      <c r="FU212" s="135"/>
      <c r="FV212" s="135"/>
      <c r="FW212" s="135"/>
      <c r="FX212" s="135"/>
      <c r="FY212" s="135"/>
      <c r="FZ212" s="135"/>
      <c r="GA212" s="135"/>
      <c r="GB212" s="135"/>
      <c r="GC212" s="135"/>
      <c r="GD212" s="135"/>
      <c r="GE212" s="135"/>
      <c r="GF212" s="135"/>
      <c r="GG212" s="135"/>
      <c r="GH212" s="135"/>
      <c r="GI212" s="135"/>
      <c r="GJ212" s="135"/>
      <c r="GK212" s="135"/>
      <c r="GL212" s="135"/>
      <c r="GM212" s="135"/>
      <c r="GN212" s="135"/>
      <c r="GO212" s="135"/>
      <c r="GP212" s="135"/>
      <c r="GQ212" s="135"/>
      <c r="GR212" s="135"/>
      <c r="GS212" s="135"/>
      <c r="GT212" s="135"/>
      <c r="GU212" s="135"/>
      <c r="GV212" s="135"/>
      <c r="GW212" s="135"/>
      <c r="GX212" s="135"/>
      <c r="GY212" s="135"/>
      <c r="GZ212" s="135"/>
      <c r="HA212" s="135"/>
      <c r="HB212" s="135"/>
      <c r="HC212" s="135"/>
      <c r="HD212" s="135"/>
      <c r="HE212" s="135"/>
      <c r="HF212" s="135"/>
      <c r="HG212" s="135"/>
      <c r="HH212" s="135"/>
      <c r="HI212" s="135"/>
      <c r="HJ212" s="135"/>
      <c r="HK212" s="135"/>
      <c r="HL212" s="135"/>
      <c r="HM212" s="135"/>
      <c r="HN212" s="135"/>
      <c r="HO212" s="135"/>
      <c r="HP212" s="135"/>
      <c r="HQ212" s="135"/>
      <c r="HR212" s="135"/>
      <c r="HS212" s="135"/>
      <c r="HT212" s="135"/>
      <c r="HU212" s="135"/>
      <c r="HV212" s="135"/>
      <c r="HW212" s="135"/>
      <c r="HX212" s="135"/>
      <c r="HY212" s="135"/>
      <c r="HZ212" s="135"/>
      <c r="IA212" s="135"/>
      <c r="IB212" s="135"/>
      <c r="IC212" s="135"/>
      <c r="ID212" s="135"/>
      <c r="IE212" s="135"/>
      <c r="IF212" s="135"/>
      <c r="IG212" s="135"/>
      <c r="IH212" s="135"/>
      <c r="II212" s="135"/>
      <c r="IJ212" s="135"/>
      <c r="IK212" s="135"/>
      <c r="IL212" s="135"/>
      <c r="IM212" s="135"/>
      <c r="IN212" s="135"/>
      <c r="IO212" s="135"/>
      <c r="IP212" s="135"/>
      <c r="IQ212" s="135"/>
    </row>
    <row r="213" spans="1:251" s="132" customFormat="1" x14ac:dyDescent="0.25">
      <c r="A213" s="131" t="s">
        <v>709</v>
      </c>
      <c r="B213" s="131" t="s">
        <v>476</v>
      </c>
      <c r="C213" s="131" t="s">
        <v>24</v>
      </c>
      <c r="D213" s="131" t="s">
        <v>710</v>
      </c>
      <c r="E213" s="131" t="s">
        <v>711</v>
      </c>
      <c r="F213" s="147" t="s">
        <v>932</v>
      </c>
      <c r="G213" s="59"/>
      <c r="H213" s="131" t="s">
        <v>712</v>
      </c>
      <c r="I213" s="131" t="s">
        <v>442</v>
      </c>
      <c r="J213" s="133">
        <v>42895</v>
      </c>
      <c r="K213" s="131" t="s">
        <v>1711</v>
      </c>
      <c r="L213" s="131" t="s">
        <v>596</v>
      </c>
      <c r="M213" s="131" t="s">
        <v>628</v>
      </c>
      <c r="N213" s="131" t="s">
        <v>713</v>
      </c>
      <c r="O213" s="131" t="s">
        <v>507</v>
      </c>
      <c r="P213" s="131" t="s">
        <v>197</v>
      </c>
      <c r="Q213" s="131" t="s">
        <v>630</v>
      </c>
      <c r="R213" s="135"/>
      <c r="S213" s="135"/>
      <c r="T213" s="135"/>
      <c r="U213" s="135"/>
      <c r="V213" s="135"/>
      <c r="W213" s="135"/>
      <c r="X213" s="135"/>
      <c r="Y213" s="135"/>
      <c r="Z213" s="135"/>
      <c r="AA213" s="135"/>
      <c r="AB213" s="135"/>
      <c r="AC213" s="135"/>
      <c r="AD213" s="135"/>
      <c r="AE213" s="135"/>
      <c r="AF213" s="135"/>
      <c r="AG213" s="135"/>
      <c r="AH213" s="135"/>
      <c r="AI213" s="135"/>
      <c r="AJ213" s="135"/>
      <c r="AK213" s="135"/>
      <c r="AL213" s="135"/>
      <c r="AM213" s="135"/>
      <c r="AN213" s="135"/>
      <c r="AO213" s="135"/>
      <c r="AP213" s="135"/>
      <c r="AQ213" s="135"/>
      <c r="AR213" s="135"/>
      <c r="AS213" s="135"/>
      <c r="AT213" s="135"/>
      <c r="AU213" s="135"/>
      <c r="AV213" s="135"/>
      <c r="AW213" s="135"/>
      <c r="AX213" s="135"/>
      <c r="AY213" s="135"/>
      <c r="AZ213" s="135"/>
      <c r="BA213" s="135"/>
      <c r="BB213" s="135"/>
      <c r="BC213" s="135"/>
      <c r="BD213" s="135"/>
      <c r="BE213" s="135"/>
      <c r="BF213" s="135"/>
      <c r="BG213" s="135"/>
      <c r="BH213" s="135"/>
      <c r="BI213" s="135"/>
      <c r="BJ213" s="135"/>
      <c r="BK213" s="135"/>
      <c r="BL213" s="135"/>
      <c r="BM213" s="135"/>
      <c r="BN213" s="135"/>
      <c r="BO213" s="135"/>
      <c r="BP213" s="135"/>
      <c r="BQ213" s="135"/>
      <c r="BR213" s="135"/>
      <c r="BS213" s="135"/>
      <c r="BT213" s="135"/>
      <c r="BU213" s="135"/>
      <c r="BV213" s="135"/>
      <c r="BW213" s="135"/>
      <c r="BX213" s="135"/>
      <c r="BY213" s="135"/>
      <c r="BZ213" s="135"/>
      <c r="CA213" s="135"/>
      <c r="CB213" s="135"/>
      <c r="CC213" s="135"/>
      <c r="CD213" s="135"/>
      <c r="CE213" s="135"/>
      <c r="CF213" s="135"/>
      <c r="CG213" s="135"/>
      <c r="CH213" s="135"/>
      <c r="CI213" s="135"/>
      <c r="CJ213" s="135"/>
      <c r="CK213" s="135"/>
      <c r="CL213" s="135"/>
      <c r="CM213" s="135"/>
      <c r="CN213" s="135"/>
      <c r="CO213" s="135"/>
      <c r="CP213" s="135"/>
      <c r="CQ213" s="135"/>
      <c r="CR213" s="135"/>
      <c r="CS213" s="135"/>
      <c r="CT213" s="135"/>
      <c r="CU213" s="135"/>
      <c r="CV213" s="135"/>
      <c r="CW213" s="135"/>
      <c r="CX213" s="135"/>
      <c r="CY213" s="135"/>
      <c r="CZ213" s="135"/>
      <c r="DA213" s="135"/>
      <c r="DB213" s="135"/>
      <c r="DC213" s="135"/>
      <c r="DD213" s="135"/>
      <c r="DE213" s="135"/>
      <c r="DF213" s="135"/>
      <c r="DG213" s="135"/>
      <c r="DH213" s="135"/>
      <c r="DI213" s="135"/>
      <c r="DJ213" s="135"/>
      <c r="DK213" s="135"/>
      <c r="DL213" s="135"/>
      <c r="DM213" s="135"/>
      <c r="DN213" s="135"/>
      <c r="DO213" s="135"/>
      <c r="DP213" s="135"/>
      <c r="DQ213" s="135"/>
      <c r="DR213" s="135"/>
      <c r="DS213" s="135"/>
      <c r="DT213" s="135"/>
      <c r="DU213" s="135"/>
      <c r="DV213" s="135"/>
      <c r="DW213" s="135"/>
      <c r="DX213" s="135"/>
      <c r="DY213" s="135"/>
      <c r="DZ213" s="135"/>
      <c r="EA213" s="135"/>
      <c r="EB213" s="135"/>
      <c r="EC213" s="135"/>
      <c r="ED213" s="135"/>
      <c r="EE213" s="135"/>
      <c r="EF213" s="135"/>
      <c r="EG213" s="135"/>
      <c r="EH213" s="135"/>
      <c r="EI213" s="135"/>
      <c r="EJ213" s="135"/>
      <c r="EK213" s="135"/>
      <c r="EL213" s="135"/>
      <c r="EM213" s="135"/>
      <c r="EN213" s="135"/>
      <c r="EO213" s="135"/>
      <c r="EP213" s="135"/>
      <c r="EQ213" s="135"/>
      <c r="ER213" s="135"/>
      <c r="ES213" s="135"/>
      <c r="ET213" s="135"/>
      <c r="EU213" s="135"/>
      <c r="EV213" s="135"/>
      <c r="EW213" s="135"/>
      <c r="EX213" s="135"/>
      <c r="EY213" s="135"/>
      <c r="EZ213" s="135"/>
      <c r="FA213" s="135"/>
      <c r="FB213" s="135"/>
      <c r="FC213" s="135"/>
      <c r="FD213" s="135"/>
      <c r="FE213" s="135"/>
      <c r="FF213" s="135"/>
      <c r="FG213" s="135"/>
      <c r="FH213" s="135"/>
      <c r="FI213" s="135"/>
      <c r="FJ213" s="135"/>
      <c r="FK213" s="135"/>
      <c r="FL213" s="135"/>
      <c r="FM213" s="135"/>
      <c r="FN213" s="135"/>
      <c r="FO213" s="135"/>
      <c r="FP213" s="135"/>
      <c r="FQ213" s="135"/>
      <c r="FR213" s="135"/>
      <c r="FS213" s="135"/>
      <c r="FT213" s="135"/>
      <c r="FU213" s="135"/>
      <c r="FV213" s="135"/>
      <c r="FW213" s="135"/>
      <c r="FX213" s="135"/>
      <c r="FY213" s="135"/>
      <c r="FZ213" s="135"/>
      <c r="GA213" s="135"/>
      <c r="GB213" s="135"/>
      <c r="GC213" s="135"/>
      <c r="GD213" s="135"/>
      <c r="GE213" s="135"/>
      <c r="GF213" s="135"/>
      <c r="GG213" s="135"/>
      <c r="GH213" s="135"/>
      <c r="GI213" s="135"/>
      <c r="GJ213" s="135"/>
      <c r="GK213" s="135"/>
      <c r="GL213" s="135"/>
      <c r="GM213" s="135"/>
      <c r="GN213" s="135"/>
      <c r="GO213" s="135"/>
      <c r="GP213" s="135"/>
      <c r="GQ213" s="135"/>
      <c r="GR213" s="135"/>
      <c r="GS213" s="135"/>
      <c r="GT213" s="135"/>
      <c r="GU213" s="135"/>
      <c r="GV213" s="135"/>
      <c r="GW213" s="135"/>
      <c r="GX213" s="135"/>
      <c r="GY213" s="135"/>
      <c r="GZ213" s="135"/>
      <c r="HA213" s="135"/>
      <c r="HB213" s="135"/>
      <c r="HC213" s="135"/>
      <c r="HD213" s="135"/>
      <c r="HE213" s="135"/>
      <c r="HF213" s="135"/>
      <c r="HG213" s="135"/>
      <c r="HH213" s="135"/>
      <c r="HI213" s="135"/>
      <c r="HJ213" s="135"/>
      <c r="HK213" s="135"/>
      <c r="HL213" s="135"/>
      <c r="HM213" s="135"/>
      <c r="HN213" s="135"/>
      <c r="HO213" s="135"/>
      <c r="HP213" s="135"/>
      <c r="HQ213" s="135"/>
      <c r="HR213" s="135"/>
      <c r="HS213" s="135"/>
      <c r="HT213" s="135"/>
      <c r="HU213" s="135"/>
      <c r="HV213" s="135"/>
      <c r="HW213" s="135"/>
      <c r="HX213" s="135"/>
      <c r="HY213" s="135"/>
      <c r="HZ213" s="135"/>
      <c r="IA213" s="135"/>
      <c r="IB213" s="135"/>
      <c r="IC213" s="135"/>
      <c r="ID213" s="135"/>
      <c r="IE213" s="135"/>
      <c r="IF213" s="135"/>
      <c r="IG213" s="135"/>
      <c r="IH213" s="135"/>
      <c r="II213" s="135"/>
      <c r="IJ213" s="135"/>
      <c r="IK213" s="135"/>
      <c r="IL213" s="135"/>
      <c r="IM213" s="135"/>
      <c r="IN213" s="135"/>
      <c r="IO213" s="135"/>
      <c r="IP213" s="135"/>
      <c r="IQ213" s="135"/>
    </row>
    <row r="214" spans="1:251" s="132" customFormat="1" x14ac:dyDescent="0.25">
      <c r="A214" s="131" t="s">
        <v>1718</v>
      </c>
      <c r="B214" s="137"/>
      <c r="C214" s="137"/>
      <c r="D214" s="137"/>
      <c r="E214" s="137"/>
      <c r="F214" s="147" t="s">
        <v>932</v>
      </c>
      <c r="G214" s="141"/>
      <c r="H214" s="131" t="s">
        <v>1719</v>
      </c>
      <c r="I214" s="131" t="s">
        <v>442</v>
      </c>
      <c r="J214" s="133">
        <v>42895</v>
      </c>
      <c r="K214" s="131" t="s">
        <v>1711</v>
      </c>
      <c r="L214" s="131" t="s">
        <v>596</v>
      </c>
      <c r="M214" s="131" t="s">
        <v>622</v>
      </c>
      <c r="N214" s="131" t="s">
        <v>1720</v>
      </c>
      <c r="O214" s="131" t="s">
        <v>474</v>
      </c>
      <c r="P214" s="131" t="s">
        <v>14</v>
      </c>
      <c r="Q214" s="131" t="s">
        <v>1721</v>
      </c>
      <c r="R214" s="137"/>
      <c r="S214" s="137"/>
      <c r="T214" s="137"/>
      <c r="U214" s="137"/>
      <c r="V214" s="137"/>
      <c r="W214" s="137"/>
      <c r="X214" s="137"/>
      <c r="Y214" s="137"/>
      <c r="Z214" s="137"/>
      <c r="AA214" s="137"/>
      <c r="AB214" s="137"/>
      <c r="AC214" s="137"/>
      <c r="AD214" s="137"/>
      <c r="AE214" s="137"/>
      <c r="AF214" s="137"/>
      <c r="AG214" s="137"/>
      <c r="AH214" s="137"/>
      <c r="AI214" s="137"/>
      <c r="AJ214" s="137"/>
      <c r="AK214" s="137"/>
      <c r="AL214" s="137"/>
      <c r="AM214" s="137"/>
      <c r="AN214" s="137"/>
      <c r="AO214" s="137"/>
      <c r="AP214" s="137"/>
      <c r="AQ214" s="137"/>
      <c r="AR214" s="137"/>
      <c r="AS214" s="137"/>
      <c r="AT214" s="137"/>
      <c r="AU214" s="137"/>
      <c r="AV214" s="137"/>
      <c r="AW214" s="137"/>
      <c r="AX214" s="137"/>
      <c r="AY214" s="137"/>
      <c r="AZ214" s="137"/>
      <c r="BA214" s="137"/>
      <c r="BB214" s="137"/>
      <c r="BC214" s="137"/>
      <c r="BD214" s="137"/>
      <c r="BE214" s="137"/>
      <c r="BF214" s="137"/>
      <c r="BG214" s="137"/>
      <c r="BH214" s="137"/>
      <c r="BI214" s="137"/>
      <c r="BJ214" s="137"/>
      <c r="BK214" s="137"/>
      <c r="BL214" s="137"/>
      <c r="BM214" s="137"/>
      <c r="BN214" s="137"/>
      <c r="BO214" s="137"/>
      <c r="BP214" s="137"/>
      <c r="BQ214" s="137"/>
      <c r="BR214" s="137"/>
      <c r="BS214" s="137"/>
      <c r="BT214" s="137"/>
      <c r="BU214" s="137"/>
      <c r="BV214" s="137"/>
      <c r="BW214" s="137"/>
      <c r="BX214" s="137"/>
      <c r="BY214" s="137"/>
      <c r="BZ214" s="137"/>
      <c r="CA214" s="137"/>
      <c r="CB214" s="137"/>
      <c r="CC214" s="137"/>
      <c r="CD214" s="137"/>
      <c r="CE214" s="137"/>
      <c r="CF214" s="137"/>
      <c r="CG214" s="137"/>
      <c r="CH214" s="137"/>
      <c r="CI214" s="137"/>
      <c r="CJ214" s="137"/>
      <c r="CK214" s="137"/>
      <c r="CL214" s="137"/>
      <c r="CM214" s="137"/>
      <c r="CN214" s="137"/>
      <c r="CO214" s="137"/>
      <c r="CP214" s="137"/>
      <c r="CQ214" s="137"/>
      <c r="CR214" s="137"/>
      <c r="CS214" s="137"/>
      <c r="CT214" s="137"/>
      <c r="CU214" s="137"/>
      <c r="CV214" s="137"/>
      <c r="CW214" s="137"/>
      <c r="CX214" s="137"/>
      <c r="CY214" s="137"/>
      <c r="CZ214" s="137"/>
      <c r="DA214" s="137"/>
      <c r="DB214" s="137"/>
      <c r="DC214" s="137"/>
      <c r="DD214" s="137"/>
      <c r="DE214" s="137"/>
      <c r="DF214" s="137"/>
      <c r="DG214" s="137"/>
      <c r="DH214" s="137"/>
      <c r="DI214" s="137"/>
      <c r="DJ214" s="137"/>
      <c r="DK214" s="137"/>
      <c r="DL214" s="137"/>
      <c r="DM214" s="137"/>
      <c r="DN214" s="137"/>
      <c r="DO214" s="137"/>
      <c r="DP214" s="137"/>
      <c r="DQ214" s="137"/>
      <c r="DR214" s="137"/>
      <c r="DS214" s="137"/>
      <c r="DT214" s="137"/>
      <c r="DU214" s="137"/>
      <c r="DV214" s="137"/>
      <c r="DW214" s="137"/>
      <c r="DX214" s="137"/>
      <c r="DY214" s="137"/>
      <c r="DZ214" s="137"/>
      <c r="EA214" s="137"/>
      <c r="EB214" s="137"/>
      <c r="EC214" s="137"/>
      <c r="ED214" s="137"/>
      <c r="EE214" s="137"/>
      <c r="EF214" s="137"/>
      <c r="EG214" s="137"/>
      <c r="EH214" s="137"/>
      <c r="EI214" s="137"/>
      <c r="EJ214" s="137"/>
      <c r="EK214" s="137"/>
      <c r="EL214" s="137"/>
      <c r="EM214" s="137"/>
      <c r="EN214" s="137"/>
      <c r="EO214" s="137"/>
      <c r="EP214" s="137"/>
      <c r="EQ214" s="137"/>
      <c r="ER214" s="137"/>
      <c r="ES214" s="137"/>
      <c r="ET214" s="137"/>
      <c r="EU214" s="137"/>
      <c r="EV214" s="137"/>
      <c r="EW214" s="137"/>
      <c r="EX214" s="137"/>
      <c r="EY214" s="137"/>
      <c r="EZ214" s="137"/>
      <c r="FA214" s="137"/>
      <c r="FB214" s="137"/>
      <c r="FC214" s="137"/>
      <c r="FD214" s="137"/>
      <c r="FE214" s="137"/>
      <c r="FF214" s="137"/>
      <c r="FG214" s="137"/>
      <c r="FH214" s="137"/>
      <c r="FI214" s="137"/>
      <c r="FJ214" s="137"/>
      <c r="FK214" s="137"/>
      <c r="FL214" s="137"/>
      <c r="FM214" s="137"/>
      <c r="FN214" s="137"/>
      <c r="FO214" s="137"/>
      <c r="FP214" s="137"/>
      <c r="FQ214" s="137"/>
      <c r="FR214" s="137"/>
      <c r="FS214" s="137"/>
      <c r="FT214" s="137"/>
      <c r="FU214" s="137"/>
      <c r="FV214" s="137"/>
      <c r="FW214" s="137"/>
      <c r="FX214" s="137"/>
      <c r="FY214" s="137"/>
      <c r="FZ214" s="137"/>
      <c r="GA214" s="137"/>
      <c r="GB214" s="137"/>
      <c r="GC214" s="137"/>
      <c r="GD214" s="137"/>
      <c r="GE214" s="137"/>
      <c r="GF214" s="137"/>
      <c r="GG214" s="137"/>
      <c r="GH214" s="137"/>
      <c r="GI214" s="137"/>
      <c r="GJ214" s="137"/>
      <c r="GK214" s="137"/>
      <c r="GL214" s="137"/>
      <c r="GM214" s="137"/>
      <c r="GN214" s="137"/>
      <c r="GO214" s="137"/>
      <c r="GP214" s="137"/>
      <c r="GQ214" s="137"/>
      <c r="GR214" s="137"/>
      <c r="GS214" s="137"/>
      <c r="GT214" s="137"/>
      <c r="GU214" s="137"/>
      <c r="GV214" s="137"/>
      <c r="GW214" s="137"/>
      <c r="GX214" s="137"/>
      <c r="GY214" s="137"/>
      <c r="GZ214" s="137"/>
      <c r="HA214" s="137"/>
      <c r="HB214" s="137"/>
      <c r="HC214" s="137"/>
      <c r="HD214" s="137"/>
      <c r="HE214" s="137"/>
      <c r="HF214" s="137"/>
      <c r="HG214" s="137"/>
      <c r="HH214" s="137"/>
      <c r="HI214" s="137"/>
      <c r="HJ214" s="137"/>
      <c r="HK214" s="137"/>
      <c r="HL214" s="137"/>
      <c r="HM214" s="137"/>
      <c r="HN214" s="137"/>
      <c r="HO214" s="137"/>
      <c r="HP214" s="137"/>
      <c r="HQ214" s="137"/>
      <c r="HR214" s="137"/>
      <c r="HS214" s="137"/>
      <c r="HT214" s="137"/>
      <c r="HU214" s="137"/>
      <c r="HV214" s="137"/>
      <c r="HW214" s="137"/>
      <c r="HX214" s="137"/>
      <c r="HY214" s="137"/>
      <c r="HZ214" s="137"/>
      <c r="IA214" s="137"/>
      <c r="IB214" s="137"/>
      <c r="IC214" s="137"/>
      <c r="ID214" s="137"/>
      <c r="IE214" s="137"/>
      <c r="IF214" s="137"/>
      <c r="IG214" s="137"/>
      <c r="IH214" s="137"/>
      <c r="II214" s="137"/>
      <c r="IJ214" s="137"/>
      <c r="IK214" s="137"/>
      <c r="IL214" s="137"/>
      <c r="IM214" s="137"/>
      <c r="IN214" s="137"/>
      <c r="IO214" s="137"/>
      <c r="IP214" s="137"/>
      <c r="IQ214" s="137"/>
    </row>
    <row r="215" spans="1:251" s="132" customFormat="1" x14ac:dyDescent="0.25">
      <c r="A215" s="131" t="s">
        <v>1722</v>
      </c>
      <c r="B215" s="131"/>
      <c r="C215" s="131"/>
      <c r="D215" s="131"/>
      <c r="E215" s="131"/>
      <c r="F215" s="147" t="s">
        <v>932</v>
      </c>
      <c r="G215" s="131"/>
      <c r="H215" s="131" t="s">
        <v>1723</v>
      </c>
      <c r="I215" s="131" t="s">
        <v>442</v>
      </c>
      <c r="J215" s="133">
        <v>42895</v>
      </c>
      <c r="K215" s="131" t="s">
        <v>1711</v>
      </c>
      <c r="L215" s="131" t="s">
        <v>596</v>
      </c>
      <c r="M215" s="131" t="s">
        <v>610</v>
      </c>
      <c r="N215" s="131" t="s">
        <v>1724</v>
      </c>
      <c r="O215" s="131" t="s">
        <v>447</v>
      </c>
      <c r="P215" s="131" t="s">
        <v>197</v>
      </c>
      <c r="Q215" s="131" t="s">
        <v>612</v>
      </c>
      <c r="R215" s="131"/>
      <c r="S215" s="131"/>
      <c r="T215" s="131"/>
      <c r="U215" s="131"/>
      <c r="V215" s="137"/>
      <c r="W215" s="137"/>
      <c r="X215" s="137"/>
      <c r="Y215" s="137"/>
      <c r="Z215" s="137"/>
      <c r="AA215" s="137"/>
      <c r="AB215" s="137"/>
      <c r="AC215" s="137"/>
      <c r="AD215" s="137"/>
      <c r="AE215" s="137"/>
      <c r="AF215" s="137"/>
      <c r="AG215" s="137"/>
      <c r="AH215" s="137"/>
      <c r="AI215" s="137"/>
      <c r="AJ215" s="137"/>
      <c r="AK215" s="137"/>
      <c r="AL215" s="137"/>
      <c r="AM215" s="137"/>
      <c r="AN215" s="137"/>
      <c r="AO215" s="137"/>
      <c r="AP215" s="137"/>
      <c r="AQ215" s="137"/>
      <c r="AR215" s="137"/>
      <c r="AS215" s="137"/>
      <c r="AT215" s="137"/>
      <c r="AU215" s="137"/>
      <c r="AV215" s="137"/>
      <c r="AW215" s="137"/>
      <c r="AX215" s="137"/>
      <c r="AY215" s="137"/>
      <c r="AZ215" s="137"/>
      <c r="BA215" s="137"/>
      <c r="BB215" s="137"/>
      <c r="BC215" s="137"/>
      <c r="BD215" s="137"/>
      <c r="BE215" s="137"/>
      <c r="BF215" s="137"/>
      <c r="BG215" s="137"/>
      <c r="BH215" s="137"/>
      <c r="BI215" s="137"/>
      <c r="BJ215" s="137"/>
      <c r="BK215" s="137"/>
      <c r="BL215" s="137"/>
      <c r="BM215" s="137"/>
      <c r="BN215" s="137"/>
      <c r="BO215" s="137"/>
      <c r="BP215" s="137"/>
      <c r="BQ215" s="137"/>
      <c r="BR215" s="137"/>
      <c r="BS215" s="137"/>
      <c r="BT215" s="137"/>
      <c r="BU215" s="137"/>
      <c r="BV215" s="137"/>
      <c r="BW215" s="137"/>
      <c r="BX215" s="137"/>
      <c r="BY215" s="137"/>
      <c r="BZ215" s="137"/>
      <c r="CA215" s="137"/>
      <c r="CB215" s="137"/>
      <c r="CC215" s="137"/>
      <c r="CD215" s="137"/>
      <c r="CE215" s="137"/>
      <c r="CF215" s="137"/>
      <c r="CG215" s="137"/>
      <c r="CH215" s="137"/>
      <c r="CI215" s="137"/>
      <c r="CJ215" s="137"/>
      <c r="CK215" s="137"/>
      <c r="CL215" s="137"/>
      <c r="CM215" s="137"/>
      <c r="CN215" s="137"/>
      <c r="CO215" s="137"/>
      <c r="CP215" s="137"/>
      <c r="CQ215" s="137"/>
      <c r="CR215" s="137"/>
      <c r="CS215" s="137"/>
      <c r="CT215" s="137"/>
      <c r="CU215" s="137"/>
      <c r="CV215" s="137"/>
      <c r="CW215" s="137"/>
      <c r="CX215" s="137"/>
      <c r="CY215" s="137"/>
      <c r="CZ215" s="137"/>
      <c r="DA215" s="137"/>
      <c r="DB215" s="137"/>
      <c r="DC215" s="137"/>
      <c r="DD215" s="137"/>
      <c r="DE215" s="137"/>
      <c r="DF215" s="137"/>
      <c r="DG215" s="137"/>
      <c r="DH215" s="137"/>
      <c r="DI215" s="137"/>
      <c r="DJ215" s="137"/>
      <c r="DK215" s="137"/>
      <c r="DL215" s="137"/>
      <c r="DM215" s="137"/>
      <c r="DN215" s="137"/>
      <c r="DO215" s="137"/>
      <c r="DP215" s="137"/>
      <c r="DQ215" s="137"/>
      <c r="DR215" s="137"/>
      <c r="DS215" s="137"/>
      <c r="DT215" s="137"/>
      <c r="DU215" s="137"/>
      <c r="DV215" s="137"/>
      <c r="DW215" s="137"/>
      <c r="DX215" s="137"/>
      <c r="DY215" s="137"/>
      <c r="DZ215" s="137"/>
      <c r="EA215" s="137"/>
      <c r="EB215" s="137"/>
      <c r="EC215" s="137"/>
      <c r="ED215" s="137"/>
      <c r="EE215" s="137"/>
      <c r="EF215" s="137"/>
      <c r="EG215" s="137"/>
      <c r="EH215" s="137"/>
      <c r="EI215" s="137"/>
      <c r="EJ215" s="137"/>
      <c r="EK215" s="137"/>
      <c r="EL215" s="137"/>
      <c r="EM215" s="137"/>
      <c r="EN215" s="137"/>
      <c r="EO215" s="137"/>
      <c r="EP215" s="137"/>
      <c r="EQ215" s="137"/>
      <c r="ER215" s="137"/>
      <c r="ES215" s="137"/>
      <c r="ET215" s="137"/>
      <c r="EU215" s="137"/>
      <c r="EV215" s="137"/>
      <c r="EW215" s="137"/>
      <c r="EX215" s="137"/>
      <c r="EY215" s="137"/>
      <c r="EZ215" s="137"/>
      <c r="FA215" s="137"/>
      <c r="FB215" s="137"/>
      <c r="FC215" s="137"/>
      <c r="FD215" s="137"/>
      <c r="FE215" s="137"/>
      <c r="FF215" s="137"/>
      <c r="FG215" s="137"/>
      <c r="FH215" s="137"/>
      <c r="FI215" s="137"/>
      <c r="FJ215" s="137"/>
      <c r="FK215" s="137"/>
      <c r="FL215" s="137"/>
      <c r="FM215" s="137"/>
      <c r="FN215" s="137"/>
      <c r="FO215" s="137"/>
      <c r="FP215" s="137"/>
      <c r="FQ215" s="137"/>
      <c r="FR215" s="137"/>
      <c r="FS215" s="137"/>
      <c r="FT215" s="137"/>
      <c r="FU215" s="137"/>
      <c r="FV215" s="137"/>
      <c r="FW215" s="137"/>
      <c r="FX215" s="137"/>
      <c r="FY215" s="137"/>
      <c r="FZ215" s="137"/>
      <c r="GA215" s="137"/>
      <c r="GB215" s="137"/>
      <c r="GC215" s="137"/>
      <c r="GD215" s="137"/>
      <c r="GE215" s="137"/>
      <c r="GF215" s="137"/>
      <c r="GG215" s="137"/>
      <c r="GH215" s="137"/>
      <c r="GI215" s="137"/>
      <c r="GJ215" s="137"/>
      <c r="GK215" s="137"/>
      <c r="GL215" s="137"/>
      <c r="GM215" s="137"/>
      <c r="GN215" s="137"/>
      <c r="GO215" s="137"/>
      <c r="GP215" s="137"/>
      <c r="GQ215" s="137"/>
      <c r="GR215" s="137"/>
      <c r="GS215" s="137"/>
      <c r="GT215" s="137"/>
      <c r="GU215" s="137"/>
      <c r="GV215" s="137"/>
      <c r="GW215" s="137"/>
      <c r="GX215" s="137"/>
      <c r="GY215" s="137"/>
      <c r="GZ215" s="137"/>
      <c r="HA215" s="137"/>
      <c r="HB215" s="137"/>
      <c r="HC215" s="137"/>
      <c r="HD215" s="137"/>
      <c r="HE215" s="137"/>
      <c r="HF215" s="137"/>
      <c r="HG215" s="137"/>
      <c r="HH215" s="137"/>
      <c r="HI215" s="137"/>
      <c r="HJ215" s="137"/>
      <c r="HK215" s="137"/>
      <c r="HL215" s="137"/>
      <c r="HM215" s="137"/>
      <c r="HN215" s="137"/>
      <c r="HO215" s="137"/>
      <c r="HP215" s="137"/>
      <c r="HQ215" s="137"/>
      <c r="HR215" s="137"/>
      <c r="HS215" s="137"/>
      <c r="HT215" s="137"/>
      <c r="HU215" s="137"/>
      <c r="HV215" s="137"/>
      <c r="HW215" s="137"/>
      <c r="HX215" s="137"/>
      <c r="HY215" s="137"/>
      <c r="HZ215" s="137"/>
      <c r="IA215" s="137"/>
      <c r="IB215" s="137"/>
      <c r="IC215" s="137"/>
      <c r="ID215" s="137"/>
      <c r="IE215" s="137"/>
      <c r="IF215" s="137"/>
      <c r="IG215" s="137"/>
      <c r="IH215" s="137"/>
      <c r="II215" s="137"/>
      <c r="IJ215" s="137"/>
      <c r="IK215" s="137"/>
      <c r="IL215" s="137"/>
      <c r="IM215" s="137"/>
      <c r="IN215" s="137"/>
      <c r="IO215" s="137"/>
      <c r="IP215" s="137"/>
      <c r="IQ215" s="137"/>
    </row>
    <row r="216" spans="1:251" s="132" customFormat="1" x14ac:dyDescent="0.25">
      <c r="A216" s="143" t="s">
        <v>1725</v>
      </c>
      <c r="B216" s="143"/>
      <c r="C216" s="143"/>
      <c r="D216" s="143"/>
      <c r="E216" s="143"/>
      <c r="F216" s="147" t="s">
        <v>932</v>
      </c>
      <c r="G216" s="143"/>
      <c r="H216" s="143" t="s">
        <v>1726</v>
      </c>
      <c r="I216" s="143" t="s">
        <v>442</v>
      </c>
      <c r="J216" s="148">
        <v>42895</v>
      </c>
      <c r="K216" s="143" t="s">
        <v>1711</v>
      </c>
      <c r="L216" s="143" t="s">
        <v>596</v>
      </c>
      <c r="M216" s="143" t="s">
        <v>1727</v>
      </c>
      <c r="N216" s="143" t="s">
        <v>1728</v>
      </c>
      <c r="O216" s="143" t="s">
        <v>488</v>
      </c>
      <c r="P216" s="143" t="s">
        <v>16</v>
      </c>
      <c r="Q216" s="143" t="s">
        <v>1729</v>
      </c>
      <c r="R216" s="143"/>
      <c r="S216" s="143"/>
      <c r="T216" s="143"/>
      <c r="U216" s="143"/>
      <c r="V216" s="137"/>
      <c r="W216" s="137"/>
      <c r="X216" s="137"/>
      <c r="Y216" s="137"/>
      <c r="Z216" s="137"/>
      <c r="AA216" s="137"/>
      <c r="AB216" s="137"/>
      <c r="AC216" s="137"/>
      <c r="AD216" s="137"/>
      <c r="AE216" s="137"/>
      <c r="AF216" s="137"/>
      <c r="AG216" s="137"/>
      <c r="AH216" s="137"/>
      <c r="AI216" s="137"/>
      <c r="AJ216" s="137"/>
      <c r="AK216" s="137"/>
      <c r="AL216" s="137"/>
      <c r="AM216" s="137"/>
      <c r="AN216" s="137"/>
      <c r="AO216" s="137"/>
      <c r="AP216" s="137"/>
      <c r="AQ216" s="137"/>
      <c r="AR216" s="137"/>
      <c r="AS216" s="137"/>
      <c r="AT216" s="137"/>
      <c r="AU216" s="137"/>
      <c r="AV216" s="137"/>
      <c r="AW216" s="137"/>
      <c r="AX216" s="137"/>
      <c r="AY216" s="137"/>
      <c r="AZ216" s="137"/>
      <c r="BA216" s="137"/>
      <c r="BB216" s="137"/>
      <c r="BC216" s="137"/>
      <c r="BD216" s="137"/>
      <c r="BE216" s="137"/>
      <c r="BF216" s="137"/>
      <c r="BG216" s="137"/>
      <c r="BH216" s="137"/>
      <c r="BI216" s="137"/>
      <c r="BJ216" s="137"/>
      <c r="BK216" s="137"/>
      <c r="BL216" s="137"/>
      <c r="BM216" s="137"/>
      <c r="BN216" s="137"/>
      <c r="BO216" s="137"/>
      <c r="BP216" s="137"/>
      <c r="BQ216" s="137"/>
      <c r="BR216" s="137"/>
      <c r="BS216" s="137"/>
      <c r="BT216" s="137"/>
      <c r="BU216" s="137"/>
      <c r="BV216" s="137"/>
      <c r="BW216" s="137"/>
      <c r="BX216" s="137"/>
      <c r="BY216" s="137"/>
      <c r="BZ216" s="137"/>
      <c r="CA216" s="137"/>
      <c r="CB216" s="137"/>
      <c r="CC216" s="137"/>
      <c r="CD216" s="137"/>
      <c r="CE216" s="137"/>
      <c r="CF216" s="137"/>
      <c r="CG216" s="137"/>
      <c r="CH216" s="137"/>
      <c r="CI216" s="137"/>
      <c r="CJ216" s="137"/>
      <c r="CK216" s="137"/>
      <c r="CL216" s="137"/>
      <c r="CM216" s="137"/>
      <c r="CN216" s="137"/>
      <c r="CO216" s="137"/>
      <c r="CP216" s="137"/>
      <c r="CQ216" s="137"/>
      <c r="CR216" s="137"/>
      <c r="CS216" s="137"/>
      <c r="CT216" s="137"/>
      <c r="CU216" s="137"/>
      <c r="CV216" s="137"/>
      <c r="CW216" s="137"/>
      <c r="CX216" s="137"/>
      <c r="CY216" s="137"/>
      <c r="CZ216" s="137"/>
      <c r="DA216" s="137"/>
      <c r="DB216" s="137"/>
      <c r="DC216" s="137"/>
      <c r="DD216" s="137"/>
      <c r="DE216" s="137"/>
      <c r="DF216" s="137"/>
      <c r="DG216" s="137"/>
      <c r="DH216" s="137"/>
      <c r="DI216" s="137"/>
      <c r="DJ216" s="137"/>
      <c r="DK216" s="137"/>
      <c r="DL216" s="137"/>
      <c r="DM216" s="137"/>
      <c r="DN216" s="137"/>
      <c r="DO216" s="137"/>
      <c r="DP216" s="137"/>
      <c r="DQ216" s="137"/>
      <c r="DR216" s="137"/>
      <c r="DS216" s="137"/>
      <c r="DT216" s="137"/>
      <c r="DU216" s="137"/>
      <c r="DV216" s="137"/>
      <c r="DW216" s="137"/>
      <c r="DX216" s="137"/>
      <c r="DY216" s="137"/>
      <c r="DZ216" s="137"/>
      <c r="EA216" s="137"/>
      <c r="EB216" s="137"/>
      <c r="EC216" s="137"/>
      <c r="ED216" s="137"/>
      <c r="EE216" s="137"/>
      <c r="EF216" s="137"/>
      <c r="EG216" s="137"/>
      <c r="EH216" s="137"/>
      <c r="EI216" s="137"/>
      <c r="EJ216" s="137"/>
      <c r="EK216" s="137"/>
      <c r="EL216" s="137"/>
      <c r="EM216" s="137"/>
      <c r="EN216" s="137"/>
      <c r="EO216" s="137"/>
      <c r="EP216" s="137"/>
      <c r="EQ216" s="137"/>
      <c r="ER216" s="137"/>
      <c r="ES216" s="137"/>
      <c r="ET216" s="137"/>
      <c r="EU216" s="137"/>
      <c r="EV216" s="137"/>
      <c r="EW216" s="137"/>
      <c r="EX216" s="137"/>
      <c r="EY216" s="137"/>
      <c r="EZ216" s="137"/>
      <c r="FA216" s="137"/>
      <c r="FB216" s="137"/>
      <c r="FC216" s="137"/>
      <c r="FD216" s="137"/>
      <c r="FE216" s="137"/>
      <c r="FF216" s="137"/>
      <c r="FG216" s="137"/>
      <c r="FH216" s="137"/>
      <c r="FI216" s="137"/>
      <c r="FJ216" s="137"/>
      <c r="FK216" s="137"/>
      <c r="FL216" s="137"/>
      <c r="FM216" s="137"/>
      <c r="FN216" s="137"/>
      <c r="FO216" s="137"/>
      <c r="FP216" s="137"/>
      <c r="FQ216" s="137"/>
      <c r="FR216" s="137"/>
      <c r="FS216" s="137"/>
      <c r="FT216" s="137"/>
      <c r="FU216" s="137"/>
      <c r="FV216" s="137"/>
      <c r="FW216" s="137"/>
      <c r="FX216" s="137"/>
      <c r="FY216" s="137"/>
      <c r="FZ216" s="137"/>
      <c r="GA216" s="137"/>
      <c r="GB216" s="137"/>
      <c r="GC216" s="137"/>
      <c r="GD216" s="137"/>
      <c r="GE216" s="137"/>
      <c r="GF216" s="137"/>
      <c r="GG216" s="137"/>
      <c r="GH216" s="137"/>
      <c r="GI216" s="137"/>
      <c r="GJ216" s="137"/>
      <c r="GK216" s="137"/>
      <c r="GL216" s="137"/>
      <c r="GM216" s="137"/>
      <c r="GN216" s="137"/>
      <c r="GO216" s="137"/>
      <c r="GP216" s="137"/>
      <c r="GQ216" s="137"/>
      <c r="GR216" s="137"/>
      <c r="GS216" s="137"/>
      <c r="GT216" s="137"/>
      <c r="GU216" s="137"/>
      <c r="GV216" s="137"/>
      <c r="GW216" s="137"/>
      <c r="GX216" s="137"/>
      <c r="GY216" s="137"/>
      <c r="GZ216" s="137"/>
      <c r="HA216" s="137"/>
      <c r="HB216" s="137"/>
      <c r="HC216" s="137"/>
      <c r="HD216" s="137"/>
      <c r="HE216" s="137"/>
      <c r="HF216" s="137"/>
      <c r="HG216" s="137"/>
      <c r="HH216" s="137"/>
      <c r="HI216" s="137"/>
      <c r="HJ216" s="137"/>
      <c r="HK216" s="137"/>
      <c r="HL216" s="137"/>
      <c r="HM216" s="137"/>
      <c r="HN216" s="137"/>
      <c r="HO216" s="137"/>
      <c r="HP216" s="137"/>
      <c r="HQ216" s="137"/>
      <c r="HR216" s="137"/>
      <c r="HS216" s="137"/>
      <c r="HT216" s="137"/>
      <c r="HU216" s="137"/>
      <c r="HV216" s="137"/>
      <c r="HW216" s="137"/>
      <c r="HX216" s="137"/>
      <c r="HY216" s="137"/>
      <c r="HZ216" s="137"/>
      <c r="IA216" s="137"/>
      <c r="IB216" s="137"/>
      <c r="IC216" s="137"/>
      <c r="ID216" s="137"/>
      <c r="IE216" s="137"/>
      <c r="IF216" s="137"/>
      <c r="IG216" s="137"/>
      <c r="IH216" s="137"/>
      <c r="II216" s="137"/>
      <c r="IJ216" s="137"/>
      <c r="IK216" s="137"/>
      <c r="IL216" s="137"/>
      <c r="IM216" s="137"/>
      <c r="IN216" s="137"/>
      <c r="IO216" s="137"/>
      <c r="IP216" s="137"/>
      <c r="IQ216" s="137"/>
    </row>
    <row r="217" spans="1:251" s="132" customFormat="1" x14ac:dyDescent="0.25">
      <c r="A217" s="131" t="s">
        <v>1730</v>
      </c>
      <c r="B217" s="131"/>
      <c r="C217" s="131"/>
      <c r="D217" s="131"/>
      <c r="E217" s="131"/>
      <c r="F217" s="147" t="s">
        <v>932</v>
      </c>
      <c r="G217" s="131"/>
      <c r="H217" s="131" t="s">
        <v>1731</v>
      </c>
      <c r="I217" s="131" t="s">
        <v>442</v>
      </c>
      <c r="J217" s="133">
        <v>42895</v>
      </c>
      <c r="K217" s="131" t="s">
        <v>1711</v>
      </c>
      <c r="L217" s="131" t="s">
        <v>596</v>
      </c>
      <c r="M217" s="131" t="s">
        <v>634</v>
      </c>
      <c r="N217" s="131" t="s">
        <v>1732</v>
      </c>
      <c r="O217" s="131" t="s">
        <v>447</v>
      </c>
      <c r="P217" s="131" t="s">
        <v>197</v>
      </c>
      <c r="Q217" s="131" t="s">
        <v>899</v>
      </c>
      <c r="R217" s="131"/>
      <c r="S217" s="131"/>
      <c r="T217" s="131"/>
      <c r="U217" s="131"/>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137"/>
      <c r="AZ217" s="137"/>
      <c r="BA217" s="137"/>
      <c r="BB217" s="137"/>
      <c r="BC217" s="137"/>
      <c r="BD217" s="137"/>
      <c r="BE217" s="137"/>
      <c r="BF217" s="137"/>
      <c r="BG217" s="137"/>
      <c r="BH217" s="137"/>
      <c r="BI217" s="137"/>
      <c r="BJ217" s="137"/>
      <c r="BK217" s="137"/>
      <c r="BL217" s="137"/>
      <c r="BM217" s="137"/>
      <c r="BN217" s="137"/>
      <c r="BO217" s="137"/>
      <c r="BP217" s="137"/>
      <c r="BQ217" s="137"/>
      <c r="BR217" s="137"/>
      <c r="BS217" s="137"/>
      <c r="BT217" s="137"/>
      <c r="BU217" s="137"/>
      <c r="BV217" s="137"/>
      <c r="BW217" s="137"/>
      <c r="BX217" s="137"/>
      <c r="BY217" s="137"/>
      <c r="BZ217" s="137"/>
      <c r="CA217" s="137"/>
      <c r="CB217" s="137"/>
      <c r="CC217" s="137"/>
      <c r="CD217" s="137"/>
      <c r="CE217" s="137"/>
      <c r="CF217" s="137"/>
      <c r="CG217" s="137"/>
      <c r="CH217" s="137"/>
      <c r="CI217" s="137"/>
      <c r="CJ217" s="137"/>
      <c r="CK217" s="137"/>
      <c r="CL217" s="137"/>
      <c r="CM217" s="137"/>
      <c r="CN217" s="137"/>
      <c r="CO217" s="137"/>
      <c r="CP217" s="137"/>
      <c r="CQ217" s="137"/>
      <c r="CR217" s="137"/>
      <c r="CS217" s="137"/>
      <c r="CT217" s="137"/>
      <c r="CU217" s="137"/>
      <c r="CV217" s="137"/>
      <c r="CW217" s="137"/>
      <c r="CX217" s="137"/>
      <c r="CY217" s="137"/>
      <c r="CZ217" s="137"/>
      <c r="DA217" s="137"/>
      <c r="DB217" s="137"/>
      <c r="DC217" s="137"/>
      <c r="DD217" s="137"/>
      <c r="DE217" s="137"/>
      <c r="DF217" s="137"/>
      <c r="DG217" s="137"/>
      <c r="DH217" s="137"/>
      <c r="DI217" s="137"/>
      <c r="DJ217" s="137"/>
      <c r="DK217" s="137"/>
      <c r="DL217" s="137"/>
      <c r="DM217" s="137"/>
      <c r="DN217" s="137"/>
      <c r="DO217" s="137"/>
      <c r="DP217" s="137"/>
      <c r="DQ217" s="137"/>
      <c r="DR217" s="137"/>
      <c r="DS217" s="137"/>
      <c r="DT217" s="137"/>
      <c r="DU217" s="137"/>
      <c r="DV217" s="137"/>
      <c r="DW217" s="137"/>
      <c r="DX217" s="137"/>
      <c r="DY217" s="137"/>
      <c r="DZ217" s="137"/>
      <c r="EA217" s="137"/>
      <c r="EB217" s="137"/>
      <c r="EC217" s="137"/>
      <c r="ED217" s="137"/>
      <c r="EE217" s="137"/>
      <c r="EF217" s="137"/>
      <c r="EG217" s="137"/>
      <c r="EH217" s="137"/>
      <c r="EI217" s="137"/>
      <c r="EJ217" s="137"/>
      <c r="EK217" s="137"/>
      <c r="EL217" s="137"/>
      <c r="EM217" s="137"/>
      <c r="EN217" s="137"/>
      <c r="EO217" s="137"/>
      <c r="EP217" s="137"/>
      <c r="EQ217" s="137"/>
      <c r="ER217" s="137"/>
      <c r="ES217" s="137"/>
      <c r="ET217" s="137"/>
      <c r="EU217" s="137"/>
      <c r="EV217" s="137"/>
      <c r="EW217" s="137"/>
      <c r="EX217" s="137"/>
      <c r="EY217" s="137"/>
      <c r="EZ217" s="137"/>
      <c r="FA217" s="137"/>
      <c r="FB217" s="137"/>
      <c r="FC217" s="137"/>
      <c r="FD217" s="137"/>
      <c r="FE217" s="137"/>
      <c r="FF217" s="137"/>
      <c r="FG217" s="137"/>
      <c r="FH217" s="137"/>
      <c r="FI217" s="137"/>
      <c r="FJ217" s="137"/>
      <c r="FK217" s="137"/>
      <c r="FL217" s="137"/>
      <c r="FM217" s="137"/>
      <c r="FN217" s="137"/>
      <c r="FO217" s="137"/>
      <c r="FP217" s="137"/>
      <c r="FQ217" s="137"/>
      <c r="FR217" s="137"/>
      <c r="FS217" s="137"/>
      <c r="FT217" s="137"/>
      <c r="FU217" s="137"/>
      <c r="FV217" s="137"/>
      <c r="FW217" s="137"/>
      <c r="FX217" s="137"/>
      <c r="FY217" s="137"/>
      <c r="FZ217" s="137"/>
      <c r="GA217" s="137"/>
      <c r="GB217" s="137"/>
      <c r="GC217" s="137"/>
      <c r="GD217" s="137"/>
      <c r="GE217" s="137"/>
      <c r="GF217" s="137"/>
      <c r="GG217" s="137"/>
      <c r="GH217" s="137"/>
      <c r="GI217" s="137"/>
      <c r="GJ217" s="137"/>
      <c r="GK217" s="137"/>
      <c r="GL217" s="137"/>
      <c r="GM217" s="137"/>
      <c r="GN217" s="137"/>
      <c r="GO217" s="137"/>
      <c r="GP217" s="137"/>
      <c r="GQ217" s="137"/>
      <c r="GR217" s="137"/>
      <c r="GS217" s="137"/>
      <c r="GT217" s="137"/>
      <c r="GU217" s="137"/>
      <c r="GV217" s="137"/>
      <c r="GW217" s="137"/>
      <c r="GX217" s="137"/>
      <c r="GY217" s="137"/>
      <c r="GZ217" s="137"/>
      <c r="HA217" s="137"/>
      <c r="HB217" s="137"/>
      <c r="HC217" s="137"/>
      <c r="HD217" s="137"/>
      <c r="HE217" s="137"/>
      <c r="HF217" s="137"/>
      <c r="HG217" s="137"/>
      <c r="HH217" s="137"/>
      <c r="HI217" s="137"/>
      <c r="HJ217" s="137"/>
      <c r="HK217" s="137"/>
      <c r="HL217" s="137"/>
      <c r="HM217" s="137"/>
      <c r="HN217" s="137"/>
      <c r="HO217" s="137"/>
      <c r="HP217" s="137"/>
      <c r="HQ217" s="137"/>
      <c r="HR217" s="137"/>
      <c r="HS217" s="137"/>
      <c r="HT217" s="137"/>
      <c r="HU217" s="137"/>
      <c r="HV217" s="137"/>
      <c r="HW217" s="137"/>
      <c r="HX217" s="137"/>
      <c r="HY217" s="137"/>
      <c r="HZ217" s="137"/>
      <c r="IA217" s="137"/>
      <c r="IB217" s="137"/>
      <c r="IC217" s="137"/>
      <c r="ID217" s="137"/>
      <c r="IE217" s="137"/>
      <c r="IF217" s="137"/>
      <c r="IG217" s="137"/>
      <c r="IH217" s="137"/>
      <c r="II217" s="137"/>
      <c r="IJ217" s="137"/>
      <c r="IK217" s="137"/>
      <c r="IL217" s="137"/>
      <c r="IM217" s="137"/>
      <c r="IN217" s="137"/>
      <c r="IO217" s="137"/>
      <c r="IP217" s="137"/>
      <c r="IQ217" s="137"/>
    </row>
    <row r="218" spans="1:251" s="132" customFormat="1" x14ac:dyDescent="0.25">
      <c r="A218" s="131" t="s">
        <v>613</v>
      </c>
      <c r="B218" s="131" t="s">
        <v>437</v>
      </c>
      <c r="C218" s="131" t="s">
        <v>24</v>
      </c>
      <c r="D218" s="131" t="s">
        <v>614</v>
      </c>
      <c r="E218" s="131" t="s">
        <v>462</v>
      </c>
      <c r="F218" s="149" t="s">
        <v>1733</v>
      </c>
      <c r="G218" s="59"/>
      <c r="H218" s="131" t="s">
        <v>615</v>
      </c>
      <c r="I218" s="131" t="s">
        <v>442</v>
      </c>
      <c r="J218" s="133">
        <v>42895</v>
      </c>
      <c r="K218" s="131" t="s">
        <v>1711</v>
      </c>
      <c r="L218" s="131" t="s">
        <v>596</v>
      </c>
      <c r="M218" s="131" t="s">
        <v>616</v>
      </c>
      <c r="N218" s="131" t="s">
        <v>617</v>
      </c>
      <c r="O218" s="131" t="s">
        <v>474</v>
      </c>
      <c r="P218" s="131" t="s">
        <v>14</v>
      </c>
      <c r="Q218" s="131" t="s">
        <v>618</v>
      </c>
    </row>
    <row r="219" spans="1:251" x14ac:dyDescent="0.25">
      <c r="A219" s="131" t="s">
        <v>637</v>
      </c>
      <c r="B219" s="131" t="s">
        <v>437</v>
      </c>
      <c r="C219" s="131" t="s">
        <v>24</v>
      </c>
      <c r="D219" s="131" t="s">
        <v>583</v>
      </c>
      <c r="E219" s="131" t="s">
        <v>638</v>
      </c>
      <c r="F219" s="149" t="s">
        <v>1733</v>
      </c>
      <c r="G219" s="59"/>
      <c r="H219" s="131" t="s">
        <v>639</v>
      </c>
      <c r="I219" s="131" t="s">
        <v>442</v>
      </c>
      <c r="J219" s="133">
        <v>42895</v>
      </c>
      <c r="K219" s="131" t="s">
        <v>1711</v>
      </c>
      <c r="L219" s="131" t="s">
        <v>596</v>
      </c>
      <c r="M219" s="131" t="s">
        <v>604</v>
      </c>
      <c r="N219" s="131" t="s">
        <v>640</v>
      </c>
      <c r="O219" s="131" t="s">
        <v>447</v>
      </c>
      <c r="P219" s="131" t="s">
        <v>197</v>
      </c>
      <c r="Q219" s="131" t="s">
        <v>641</v>
      </c>
      <c r="R219" s="132"/>
      <c r="S219" s="132"/>
      <c r="T219" s="132"/>
      <c r="U219" s="132"/>
      <c r="V219" s="132"/>
      <c r="W219" s="132"/>
      <c r="X219" s="132"/>
      <c r="Y219" s="132"/>
      <c r="Z219" s="132"/>
      <c r="AA219" s="132"/>
      <c r="AB219" s="132"/>
      <c r="AC219" s="132"/>
      <c r="AD219" s="132"/>
      <c r="AE219" s="132"/>
      <c r="AF219" s="132"/>
      <c r="AG219" s="132"/>
      <c r="AH219" s="132"/>
      <c r="AI219" s="132"/>
      <c r="AJ219" s="132"/>
      <c r="AK219" s="132"/>
      <c r="AL219" s="132"/>
      <c r="AM219" s="132"/>
      <c r="AN219" s="132"/>
      <c r="AO219" s="132"/>
      <c r="AP219" s="132"/>
      <c r="AQ219" s="132"/>
      <c r="AR219" s="132"/>
      <c r="AS219" s="132"/>
      <c r="AT219" s="132"/>
      <c r="AU219" s="132"/>
      <c r="AV219" s="132"/>
      <c r="AW219" s="132"/>
      <c r="AX219" s="132"/>
      <c r="AY219" s="132"/>
      <c r="AZ219" s="132"/>
      <c r="BA219" s="132"/>
      <c r="BB219" s="132"/>
      <c r="BC219" s="132"/>
      <c r="BD219" s="132"/>
      <c r="BE219" s="132"/>
      <c r="BF219" s="132"/>
      <c r="BG219" s="132"/>
      <c r="BH219" s="132"/>
      <c r="BI219" s="132"/>
      <c r="BJ219" s="132"/>
      <c r="BK219" s="132"/>
      <c r="BL219" s="132"/>
      <c r="BM219" s="132"/>
      <c r="BN219" s="132"/>
      <c r="BO219" s="132"/>
      <c r="BP219" s="132"/>
      <c r="BQ219" s="132"/>
      <c r="BR219" s="132"/>
      <c r="BS219" s="132"/>
      <c r="BT219" s="132"/>
      <c r="BU219" s="132"/>
      <c r="BV219" s="132"/>
      <c r="BW219" s="132"/>
      <c r="BX219" s="132"/>
      <c r="BY219" s="132"/>
      <c r="BZ219" s="132"/>
      <c r="CA219" s="132"/>
      <c r="CB219" s="132"/>
      <c r="CC219" s="132"/>
      <c r="CD219" s="132"/>
      <c r="CE219" s="132"/>
      <c r="CF219" s="132"/>
      <c r="CG219" s="132"/>
      <c r="CH219" s="132"/>
      <c r="CI219" s="132"/>
      <c r="CJ219" s="132"/>
      <c r="CK219" s="132"/>
      <c r="CL219" s="132"/>
      <c r="CM219" s="132"/>
      <c r="CN219" s="132"/>
      <c r="CO219" s="132"/>
      <c r="CP219" s="132"/>
      <c r="CQ219" s="132"/>
      <c r="CR219" s="132"/>
      <c r="CS219" s="132"/>
      <c r="CT219" s="132"/>
      <c r="CU219" s="132"/>
      <c r="CV219" s="132"/>
      <c r="CW219" s="132"/>
      <c r="CX219" s="132"/>
      <c r="CY219" s="132"/>
      <c r="CZ219" s="132"/>
      <c r="DA219" s="132"/>
      <c r="DB219" s="132"/>
      <c r="DC219" s="132"/>
      <c r="DD219" s="132"/>
      <c r="DE219" s="132"/>
      <c r="DF219" s="132"/>
      <c r="DG219" s="132"/>
      <c r="DH219" s="132"/>
      <c r="DI219" s="132"/>
      <c r="DJ219" s="132"/>
      <c r="DK219" s="132"/>
      <c r="DL219" s="132"/>
      <c r="DM219" s="132"/>
      <c r="DN219" s="132"/>
      <c r="DO219" s="132"/>
      <c r="DP219" s="132"/>
      <c r="DQ219" s="132"/>
      <c r="DR219" s="132"/>
      <c r="DS219" s="132"/>
      <c r="DT219" s="132"/>
      <c r="DU219" s="132"/>
      <c r="DV219" s="132"/>
      <c r="DW219" s="132"/>
      <c r="DX219" s="132"/>
      <c r="DY219" s="132"/>
      <c r="DZ219" s="132"/>
      <c r="EA219" s="132"/>
      <c r="EB219" s="132"/>
      <c r="EC219" s="132"/>
      <c r="ED219" s="132"/>
      <c r="EE219" s="132"/>
      <c r="EF219" s="132"/>
      <c r="EG219" s="132"/>
      <c r="EH219" s="132"/>
      <c r="EI219" s="132"/>
      <c r="EJ219" s="132"/>
      <c r="EK219" s="132"/>
      <c r="EL219" s="132"/>
      <c r="EM219" s="132"/>
      <c r="EN219" s="132"/>
      <c r="EO219" s="132"/>
      <c r="EP219" s="132"/>
      <c r="EQ219" s="132"/>
      <c r="ER219" s="132"/>
      <c r="ES219" s="132"/>
      <c r="ET219" s="132"/>
      <c r="EU219" s="132"/>
      <c r="EV219" s="132"/>
      <c r="EW219" s="132"/>
      <c r="EX219" s="132"/>
      <c r="EY219" s="132"/>
      <c r="EZ219" s="132"/>
      <c r="FA219" s="132"/>
      <c r="FB219" s="132"/>
      <c r="FC219" s="132"/>
      <c r="FD219" s="132"/>
      <c r="FE219" s="132"/>
      <c r="FF219" s="132"/>
      <c r="FG219" s="132"/>
      <c r="FH219" s="132"/>
      <c r="FI219" s="132"/>
      <c r="FJ219" s="132"/>
      <c r="FK219" s="132"/>
      <c r="FL219" s="132"/>
      <c r="FM219" s="132"/>
      <c r="FN219" s="132"/>
      <c r="FO219" s="132"/>
      <c r="FP219" s="132"/>
      <c r="FQ219" s="132"/>
      <c r="FR219" s="132"/>
      <c r="FS219" s="132"/>
      <c r="FT219" s="132"/>
      <c r="FU219" s="132"/>
      <c r="FV219" s="132"/>
      <c r="FW219" s="132"/>
      <c r="FX219" s="132"/>
      <c r="FY219" s="132"/>
      <c r="FZ219" s="132"/>
      <c r="GA219" s="132"/>
      <c r="GB219" s="132"/>
      <c r="GC219" s="132"/>
      <c r="GD219" s="132"/>
      <c r="GE219" s="132"/>
      <c r="GF219" s="132"/>
      <c r="GG219" s="132"/>
      <c r="GH219" s="132"/>
      <c r="GI219" s="132"/>
      <c r="GJ219" s="132"/>
      <c r="GK219" s="132"/>
      <c r="GL219" s="132"/>
      <c r="GM219" s="132"/>
      <c r="GN219" s="132"/>
      <c r="GO219" s="132"/>
      <c r="GP219" s="132"/>
      <c r="GQ219" s="132"/>
      <c r="GR219" s="132"/>
      <c r="GS219" s="132"/>
      <c r="GT219" s="132"/>
      <c r="GU219" s="132"/>
      <c r="GV219" s="132"/>
      <c r="GW219" s="132"/>
      <c r="GX219" s="132"/>
      <c r="GY219" s="132"/>
      <c r="GZ219" s="132"/>
      <c r="HA219" s="132"/>
      <c r="HB219" s="132"/>
      <c r="HC219" s="132"/>
      <c r="HD219" s="132"/>
      <c r="HE219" s="132"/>
      <c r="HF219" s="132"/>
      <c r="HG219" s="132"/>
      <c r="HH219" s="132"/>
      <c r="HI219" s="132"/>
      <c r="HJ219" s="132"/>
      <c r="HK219" s="132"/>
      <c r="HL219" s="132"/>
      <c r="HM219" s="132"/>
      <c r="HN219" s="132"/>
      <c r="HO219" s="132"/>
      <c r="HP219" s="132"/>
      <c r="HQ219" s="132"/>
      <c r="HR219" s="132"/>
      <c r="HS219" s="132"/>
      <c r="HT219" s="132"/>
      <c r="HU219" s="132"/>
      <c r="HV219" s="132"/>
      <c r="HW219" s="132"/>
      <c r="HX219" s="132"/>
      <c r="HY219" s="132"/>
      <c r="HZ219" s="132"/>
      <c r="IA219" s="132"/>
      <c r="IB219" s="132"/>
      <c r="IC219" s="132"/>
      <c r="ID219" s="132"/>
      <c r="IE219" s="132"/>
      <c r="IF219" s="132"/>
      <c r="IG219" s="132"/>
      <c r="IH219" s="132"/>
      <c r="II219" s="132"/>
      <c r="IJ219" s="132"/>
      <c r="IK219" s="132"/>
      <c r="IL219" s="132"/>
      <c r="IM219" s="132"/>
      <c r="IN219" s="132"/>
      <c r="IO219" s="132"/>
      <c r="IP219" s="132"/>
      <c r="IQ219" s="132"/>
    </row>
    <row r="220" spans="1:251" s="132" customFormat="1" x14ac:dyDescent="0.25">
      <c r="A220" s="131" t="s">
        <v>663</v>
      </c>
      <c r="B220" s="131" t="s">
        <v>476</v>
      </c>
      <c r="C220" s="131" t="s">
        <v>24</v>
      </c>
      <c r="D220" s="131" t="s">
        <v>626</v>
      </c>
      <c r="E220" s="131" t="s">
        <v>664</v>
      </c>
      <c r="F220" s="149" t="s">
        <v>1733</v>
      </c>
      <c r="G220" s="59"/>
      <c r="H220" s="131" t="s">
        <v>665</v>
      </c>
      <c r="I220" s="131" t="s">
        <v>442</v>
      </c>
      <c r="J220" s="133">
        <v>42895</v>
      </c>
      <c r="K220" s="131" t="s">
        <v>1711</v>
      </c>
      <c r="L220" s="131" t="s">
        <v>596</v>
      </c>
      <c r="M220" s="131" t="s">
        <v>616</v>
      </c>
      <c r="N220" s="131" t="s">
        <v>666</v>
      </c>
      <c r="O220" s="131" t="s">
        <v>447</v>
      </c>
      <c r="P220" s="131" t="s">
        <v>197</v>
      </c>
      <c r="Q220" s="131" t="s">
        <v>667</v>
      </c>
      <c r="R220" s="135"/>
      <c r="S220" s="135"/>
      <c r="T220" s="135"/>
      <c r="U220" s="135"/>
      <c r="V220" s="135"/>
      <c r="W220" s="135"/>
      <c r="X220" s="135"/>
      <c r="Y220" s="135"/>
      <c r="Z220" s="135"/>
      <c r="AA220" s="135"/>
      <c r="AB220" s="135"/>
      <c r="AC220" s="135"/>
      <c r="AD220" s="135"/>
      <c r="AE220" s="135"/>
      <c r="AF220" s="135"/>
      <c r="AG220" s="135"/>
      <c r="AH220" s="135"/>
      <c r="AI220" s="135"/>
      <c r="AJ220" s="135"/>
      <c r="AK220" s="135"/>
      <c r="AL220" s="135"/>
      <c r="AM220" s="135"/>
      <c r="AN220" s="135"/>
      <c r="AO220" s="135"/>
      <c r="AP220" s="135"/>
      <c r="AQ220" s="135"/>
      <c r="AR220" s="135"/>
      <c r="AS220" s="135"/>
      <c r="AT220" s="135"/>
      <c r="AU220" s="135"/>
      <c r="AV220" s="135"/>
      <c r="AW220" s="135"/>
      <c r="AX220" s="135"/>
      <c r="AY220" s="135"/>
      <c r="AZ220" s="135"/>
      <c r="BA220" s="135"/>
      <c r="BB220" s="135"/>
      <c r="BC220" s="135"/>
      <c r="BD220" s="135"/>
      <c r="BE220" s="135"/>
      <c r="BF220" s="135"/>
      <c r="BG220" s="135"/>
      <c r="BH220" s="135"/>
      <c r="BI220" s="135"/>
      <c r="BJ220" s="135"/>
      <c r="BK220" s="135"/>
      <c r="BL220" s="135"/>
      <c r="BM220" s="135"/>
      <c r="BN220" s="135"/>
      <c r="BO220" s="135"/>
      <c r="BP220" s="135"/>
      <c r="BQ220" s="135"/>
      <c r="BR220" s="135"/>
      <c r="BS220" s="135"/>
      <c r="BT220" s="135"/>
      <c r="BU220" s="135"/>
      <c r="BV220" s="135"/>
      <c r="BW220" s="135"/>
      <c r="BX220" s="135"/>
      <c r="BY220" s="135"/>
      <c r="BZ220" s="135"/>
      <c r="CA220" s="135"/>
      <c r="CB220" s="135"/>
      <c r="CC220" s="135"/>
      <c r="CD220" s="135"/>
      <c r="CE220" s="135"/>
      <c r="CF220" s="135"/>
      <c r="CG220" s="135"/>
      <c r="CH220" s="135"/>
      <c r="CI220" s="135"/>
      <c r="CJ220" s="135"/>
      <c r="CK220" s="135"/>
      <c r="CL220" s="135"/>
      <c r="CM220" s="135"/>
      <c r="CN220" s="135"/>
      <c r="CO220" s="135"/>
      <c r="CP220" s="135"/>
      <c r="CQ220" s="135"/>
      <c r="CR220" s="135"/>
      <c r="CS220" s="135"/>
      <c r="CT220" s="135"/>
      <c r="CU220" s="135"/>
      <c r="CV220" s="135"/>
      <c r="CW220" s="135"/>
      <c r="CX220" s="135"/>
      <c r="CY220" s="135"/>
      <c r="CZ220" s="135"/>
      <c r="DA220" s="135"/>
      <c r="DB220" s="135"/>
      <c r="DC220" s="135"/>
      <c r="DD220" s="135"/>
      <c r="DE220" s="135"/>
      <c r="DF220" s="135"/>
      <c r="DG220" s="135"/>
      <c r="DH220" s="135"/>
      <c r="DI220" s="135"/>
      <c r="DJ220" s="135"/>
      <c r="DK220" s="135"/>
      <c r="DL220" s="135"/>
      <c r="DM220" s="135"/>
      <c r="DN220" s="135"/>
      <c r="DO220" s="135"/>
      <c r="DP220" s="135"/>
      <c r="DQ220" s="135"/>
      <c r="DR220" s="135"/>
      <c r="DS220" s="135"/>
      <c r="DT220" s="135"/>
      <c r="DU220" s="135"/>
      <c r="DV220" s="135"/>
      <c r="DW220" s="135"/>
      <c r="DX220" s="135"/>
      <c r="DY220" s="135"/>
      <c r="DZ220" s="135"/>
      <c r="EA220" s="135"/>
      <c r="EB220" s="135"/>
      <c r="EC220" s="135"/>
      <c r="ED220" s="135"/>
      <c r="EE220" s="135"/>
      <c r="EF220" s="135"/>
      <c r="EG220" s="135"/>
      <c r="EH220" s="135"/>
      <c r="EI220" s="135"/>
      <c r="EJ220" s="135"/>
      <c r="EK220" s="135"/>
      <c r="EL220" s="135"/>
      <c r="EM220" s="135"/>
      <c r="EN220" s="135"/>
      <c r="EO220" s="135"/>
      <c r="EP220" s="135"/>
      <c r="EQ220" s="135"/>
      <c r="ER220" s="135"/>
      <c r="ES220" s="135"/>
      <c r="ET220" s="135"/>
      <c r="EU220" s="135"/>
      <c r="EV220" s="135"/>
      <c r="EW220" s="135"/>
      <c r="EX220" s="135"/>
      <c r="EY220" s="135"/>
      <c r="EZ220" s="135"/>
      <c r="FA220" s="135"/>
      <c r="FB220" s="135"/>
      <c r="FC220" s="135"/>
      <c r="FD220" s="135"/>
      <c r="FE220" s="135"/>
      <c r="FF220" s="135"/>
      <c r="FG220" s="135"/>
      <c r="FH220" s="135"/>
      <c r="FI220" s="135"/>
      <c r="FJ220" s="135"/>
      <c r="FK220" s="135"/>
      <c r="FL220" s="135"/>
      <c r="FM220" s="135"/>
      <c r="FN220" s="135"/>
      <c r="FO220" s="135"/>
      <c r="FP220" s="135"/>
      <c r="FQ220" s="135"/>
      <c r="FR220" s="135"/>
      <c r="FS220" s="135"/>
      <c r="FT220" s="135"/>
      <c r="FU220" s="135"/>
      <c r="FV220" s="135"/>
      <c r="FW220" s="135"/>
      <c r="FX220" s="135"/>
      <c r="FY220" s="135"/>
      <c r="FZ220" s="135"/>
      <c r="GA220" s="135"/>
      <c r="GB220" s="135"/>
      <c r="GC220" s="135"/>
      <c r="GD220" s="135"/>
      <c r="GE220" s="135"/>
      <c r="GF220" s="135"/>
      <c r="GG220" s="135"/>
      <c r="GH220" s="135"/>
      <c r="GI220" s="135"/>
      <c r="GJ220" s="135"/>
      <c r="GK220" s="135"/>
      <c r="GL220" s="135"/>
      <c r="GM220" s="135"/>
      <c r="GN220" s="135"/>
      <c r="GO220" s="135"/>
      <c r="GP220" s="135"/>
      <c r="GQ220" s="135"/>
      <c r="GR220" s="135"/>
      <c r="GS220" s="135"/>
      <c r="GT220" s="135"/>
      <c r="GU220" s="135"/>
      <c r="GV220" s="135"/>
      <c r="GW220" s="135"/>
      <c r="GX220" s="135"/>
      <c r="GY220" s="135"/>
      <c r="GZ220" s="135"/>
      <c r="HA220" s="135"/>
      <c r="HB220" s="135"/>
      <c r="HC220" s="135"/>
      <c r="HD220" s="135"/>
      <c r="HE220" s="135"/>
      <c r="HF220" s="135"/>
      <c r="HG220" s="135"/>
      <c r="HH220" s="135"/>
      <c r="HI220" s="135"/>
      <c r="HJ220" s="135"/>
      <c r="HK220" s="135"/>
      <c r="HL220" s="135"/>
      <c r="HM220" s="135"/>
      <c r="HN220" s="135"/>
      <c r="HO220" s="135"/>
      <c r="HP220" s="135"/>
      <c r="HQ220" s="135"/>
      <c r="HR220" s="135"/>
      <c r="HS220" s="135"/>
      <c r="HT220" s="135"/>
      <c r="HU220" s="135"/>
      <c r="HV220" s="135"/>
      <c r="HW220" s="135"/>
      <c r="HX220" s="135"/>
      <c r="HY220" s="135"/>
      <c r="HZ220" s="135"/>
      <c r="IA220" s="135"/>
      <c r="IB220" s="135"/>
      <c r="IC220" s="135"/>
      <c r="ID220" s="135"/>
      <c r="IE220" s="135"/>
      <c r="IF220" s="135"/>
      <c r="IG220" s="135"/>
      <c r="IH220" s="135"/>
      <c r="II220" s="135"/>
      <c r="IJ220" s="135"/>
      <c r="IK220" s="135"/>
      <c r="IL220" s="135"/>
      <c r="IM220" s="135"/>
      <c r="IN220" s="135"/>
      <c r="IO220" s="135"/>
      <c r="IP220" s="135"/>
      <c r="IQ220" s="135"/>
    </row>
    <row r="221" spans="1:251" s="132" customFormat="1" ht="27.6" x14ac:dyDescent="0.25">
      <c r="A221" s="143" t="s">
        <v>692</v>
      </c>
      <c r="B221" s="131" t="s">
        <v>437</v>
      </c>
      <c r="C221" s="131" t="s">
        <v>24</v>
      </c>
      <c r="D221" s="131" t="s">
        <v>529</v>
      </c>
      <c r="E221" s="131" t="s">
        <v>693</v>
      </c>
      <c r="F221" s="149" t="s">
        <v>1733</v>
      </c>
      <c r="G221" s="59"/>
      <c r="H221" s="143" t="s">
        <v>694</v>
      </c>
      <c r="I221" s="144" t="s">
        <v>442</v>
      </c>
      <c r="J221" s="133">
        <v>42895</v>
      </c>
      <c r="K221" s="131" t="s">
        <v>1711</v>
      </c>
      <c r="L221" s="131" t="s">
        <v>596</v>
      </c>
      <c r="M221" s="144" t="s">
        <v>652</v>
      </c>
      <c r="N221" s="143" t="s">
        <v>695</v>
      </c>
      <c r="O221" s="144" t="s">
        <v>488</v>
      </c>
      <c r="P221" s="144" t="s">
        <v>16</v>
      </c>
      <c r="Q221" s="143" t="s">
        <v>696</v>
      </c>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5"/>
      <c r="BG221" s="135"/>
      <c r="BH221" s="135"/>
      <c r="BI221" s="135"/>
      <c r="BJ221" s="135"/>
      <c r="BK221" s="135"/>
      <c r="BL221" s="135"/>
      <c r="BM221" s="135"/>
      <c r="BN221" s="135"/>
      <c r="BO221" s="135"/>
      <c r="BP221" s="135"/>
      <c r="BQ221" s="135"/>
      <c r="BR221" s="135"/>
      <c r="BS221" s="135"/>
      <c r="BT221" s="135"/>
      <c r="BU221" s="135"/>
      <c r="BV221" s="135"/>
      <c r="BW221" s="135"/>
      <c r="BX221" s="135"/>
      <c r="BY221" s="135"/>
      <c r="BZ221" s="135"/>
      <c r="CA221" s="135"/>
      <c r="CB221" s="135"/>
      <c r="CC221" s="135"/>
      <c r="CD221" s="135"/>
      <c r="CE221" s="135"/>
      <c r="CF221" s="135"/>
      <c r="CG221" s="135"/>
      <c r="CH221" s="135"/>
      <c r="CI221" s="135"/>
      <c r="CJ221" s="135"/>
      <c r="CK221" s="135"/>
      <c r="CL221" s="135"/>
      <c r="CM221" s="135"/>
      <c r="CN221" s="135"/>
      <c r="CO221" s="135"/>
      <c r="CP221" s="135"/>
      <c r="CQ221" s="135"/>
      <c r="CR221" s="135"/>
      <c r="CS221" s="135"/>
      <c r="CT221" s="135"/>
      <c r="CU221" s="135"/>
      <c r="CV221" s="135"/>
      <c r="CW221" s="135"/>
      <c r="CX221" s="135"/>
      <c r="CY221" s="135"/>
      <c r="CZ221" s="135"/>
      <c r="DA221" s="135"/>
      <c r="DB221" s="135"/>
      <c r="DC221" s="135"/>
      <c r="DD221" s="135"/>
      <c r="DE221" s="135"/>
      <c r="DF221" s="135"/>
      <c r="DG221" s="135"/>
      <c r="DH221" s="135"/>
      <c r="DI221" s="135"/>
      <c r="DJ221" s="135"/>
      <c r="DK221" s="135"/>
      <c r="DL221" s="135"/>
      <c r="DM221" s="135"/>
      <c r="DN221" s="135"/>
      <c r="DO221" s="135"/>
      <c r="DP221" s="135"/>
      <c r="DQ221" s="135"/>
      <c r="DR221" s="135"/>
      <c r="DS221" s="135"/>
      <c r="DT221" s="135"/>
      <c r="DU221" s="135"/>
      <c r="DV221" s="135"/>
      <c r="DW221" s="135"/>
      <c r="DX221" s="135"/>
      <c r="DY221" s="135"/>
      <c r="DZ221" s="135"/>
      <c r="EA221" s="135"/>
      <c r="EB221" s="135"/>
      <c r="EC221" s="135"/>
      <c r="ED221" s="135"/>
      <c r="EE221" s="135"/>
      <c r="EF221" s="135"/>
      <c r="EG221" s="135"/>
      <c r="EH221" s="135"/>
      <c r="EI221" s="135"/>
      <c r="EJ221" s="135"/>
      <c r="EK221" s="135"/>
      <c r="EL221" s="135"/>
      <c r="EM221" s="135"/>
      <c r="EN221" s="135"/>
      <c r="EO221" s="135"/>
      <c r="EP221" s="135"/>
      <c r="EQ221" s="135"/>
      <c r="ER221" s="135"/>
      <c r="ES221" s="135"/>
      <c r="ET221" s="135"/>
      <c r="EU221" s="135"/>
      <c r="EV221" s="135"/>
      <c r="EW221" s="135"/>
      <c r="EX221" s="135"/>
      <c r="EY221" s="135"/>
      <c r="EZ221" s="135"/>
      <c r="FA221" s="135"/>
      <c r="FB221" s="135"/>
      <c r="FC221" s="135"/>
      <c r="FD221" s="135"/>
      <c r="FE221" s="135"/>
      <c r="FF221" s="135"/>
      <c r="FG221" s="135"/>
      <c r="FH221" s="135"/>
      <c r="FI221" s="135"/>
      <c r="FJ221" s="135"/>
      <c r="FK221" s="135"/>
      <c r="FL221" s="135"/>
      <c r="FM221" s="135"/>
      <c r="FN221" s="135"/>
      <c r="FO221" s="135"/>
      <c r="FP221" s="135"/>
      <c r="FQ221" s="135"/>
      <c r="FR221" s="135"/>
      <c r="FS221" s="135"/>
      <c r="FT221" s="135"/>
      <c r="FU221" s="135"/>
      <c r="FV221" s="135"/>
      <c r="FW221" s="135"/>
      <c r="FX221" s="135"/>
      <c r="FY221" s="135"/>
      <c r="FZ221" s="135"/>
      <c r="GA221" s="135"/>
      <c r="GB221" s="135"/>
      <c r="GC221" s="135"/>
      <c r="GD221" s="135"/>
      <c r="GE221" s="135"/>
      <c r="GF221" s="135"/>
      <c r="GG221" s="135"/>
      <c r="GH221" s="135"/>
      <c r="GI221" s="135"/>
      <c r="GJ221" s="135"/>
      <c r="GK221" s="135"/>
      <c r="GL221" s="135"/>
      <c r="GM221" s="135"/>
      <c r="GN221" s="135"/>
      <c r="GO221" s="135"/>
      <c r="GP221" s="135"/>
      <c r="GQ221" s="135"/>
      <c r="GR221" s="135"/>
      <c r="GS221" s="135"/>
      <c r="GT221" s="135"/>
      <c r="GU221" s="135"/>
      <c r="GV221" s="135"/>
      <c r="GW221" s="135"/>
      <c r="GX221" s="135"/>
      <c r="GY221" s="135"/>
      <c r="GZ221" s="135"/>
      <c r="HA221" s="135"/>
      <c r="HB221" s="135"/>
      <c r="HC221" s="135"/>
      <c r="HD221" s="135"/>
      <c r="HE221" s="135"/>
      <c r="HF221" s="135"/>
      <c r="HG221" s="135"/>
      <c r="HH221" s="135"/>
      <c r="HI221" s="135"/>
      <c r="HJ221" s="135"/>
      <c r="HK221" s="135"/>
      <c r="HL221" s="135"/>
      <c r="HM221" s="135"/>
      <c r="HN221" s="135"/>
      <c r="HO221" s="135"/>
      <c r="HP221" s="135"/>
      <c r="HQ221" s="135"/>
      <c r="HR221" s="135"/>
      <c r="HS221" s="135"/>
      <c r="HT221" s="135"/>
      <c r="HU221" s="135"/>
      <c r="HV221" s="135"/>
      <c r="HW221" s="135"/>
      <c r="HX221" s="135"/>
      <c r="HY221" s="135"/>
      <c r="HZ221" s="135"/>
      <c r="IA221" s="135"/>
      <c r="IB221" s="135"/>
      <c r="IC221" s="135"/>
      <c r="ID221" s="135"/>
      <c r="IE221" s="135"/>
      <c r="IF221" s="135"/>
      <c r="IG221" s="135"/>
      <c r="IH221" s="135"/>
      <c r="II221" s="135"/>
      <c r="IJ221" s="135"/>
      <c r="IK221" s="135"/>
      <c r="IL221" s="135"/>
      <c r="IM221" s="135"/>
      <c r="IN221" s="135"/>
      <c r="IO221" s="135"/>
      <c r="IP221" s="135"/>
      <c r="IQ221" s="135"/>
    </row>
    <row r="222" spans="1:251" x14ac:dyDescent="0.25">
      <c r="A222" s="131" t="s">
        <v>703</v>
      </c>
      <c r="B222" s="131" t="s">
        <v>476</v>
      </c>
      <c r="C222" s="131" t="s">
        <v>24</v>
      </c>
      <c r="D222" s="131" t="s">
        <v>704</v>
      </c>
      <c r="E222" s="131" t="s">
        <v>705</v>
      </c>
      <c r="F222" s="149" t="s">
        <v>1733</v>
      </c>
      <c r="G222" s="59"/>
      <c r="H222" s="131" t="s">
        <v>706</v>
      </c>
      <c r="I222" s="131" t="s">
        <v>442</v>
      </c>
      <c r="J222" s="133">
        <v>42895</v>
      </c>
      <c r="K222" s="131" t="s">
        <v>1711</v>
      </c>
      <c r="L222" s="131" t="s">
        <v>596</v>
      </c>
      <c r="M222" s="131" t="s">
        <v>684</v>
      </c>
      <c r="N222" s="131" t="s">
        <v>707</v>
      </c>
      <c r="O222" s="131" t="s">
        <v>447</v>
      </c>
      <c r="P222" s="131" t="s">
        <v>197</v>
      </c>
      <c r="Q222" s="131" t="s">
        <v>708</v>
      </c>
      <c r="R222" s="135"/>
      <c r="S222" s="135"/>
      <c r="T222" s="135"/>
      <c r="U222" s="135"/>
      <c r="V222" s="135"/>
      <c r="W222" s="135"/>
      <c r="X222" s="135"/>
      <c r="Y222" s="135"/>
      <c r="Z222" s="135"/>
      <c r="AA222" s="135"/>
      <c r="AB222" s="135"/>
      <c r="AC222" s="135"/>
      <c r="AD222" s="135"/>
      <c r="AE222" s="135"/>
      <c r="AF222" s="135"/>
      <c r="AG222" s="135"/>
      <c r="AH222" s="135"/>
      <c r="AI222" s="135"/>
      <c r="AJ222" s="135"/>
      <c r="AK222" s="135"/>
      <c r="AL222" s="135"/>
      <c r="AM222" s="135"/>
      <c r="AN222" s="135"/>
      <c r="AO222" s="135"/>
      <c r="AP222" s="135"/>
      <c r="AQ222" s="135"/>
      <c r="AR222" s="135"/>
      <c r="AS222" s="135"/>
      <c r="AT222" s="135"/>
      <c r="AU222" s="135"/>
      <c r="AV222" s="135"/>
      <c r="AW222" s="135"/>
      <c r="AX222" s="135"/>
      <c r="AY222" s="135"/>
      <c r="AZ222" s="135"/>
      <c r="BA222" s="135"/>
      <c r="BB222" s="135"/>
      <c r="BC222" s="135"/>
      <c r="BD222" s="135"/>
      <c r="BE222" s="135"/>
      <c r="BF222" s="135"/>
      <c r="BG222" s="135"/>
      <c r="BH222" s="135"/>
      <c r="BI222" s="135"/>
      <c r="BJ222" s="135"/>
      <c r="BK222" s="135"/>
      <c r="BL222" s="135"/>
      <c r="BM222" s="135"/>
      <c r="BN222" s="135"/>
      <c r="BO222" s="135"/>
      <c r="BP222" s="135"/>
      <c r="BQ222" s="135"/>
      <c r="BR222" s="135"/>
      <c r="BS222" s="135"/>
      <c r="BT222" s="135"/>
      <c r="BU222" s="135"/>
      <c r="BV222" s="135"/>
      <c r="BW222" s="135"/>
      <c r="BX222" s="135"/>
      <c r="BY222" s="135"/>
      <c r="BZ222" s="135"/>
      <c r="CA222" s="135"/>
      <c r="CB222" s="135"/>
      <c r="CC222" s="135"/>
      <c r="CD222" s="135"/>
      <c r="CE222" s="135"/>
      <c r="CF222" s="135"/>
      <c r="CG222" s="135"/>
      <c r="CH222" s="135"/>
      <c r="CI222" s="135"/>
      <c r="CJ222" s="135"/>
      <c r="CK222" s="135"/>
      <c r="CL222" s="135"/>
      <c r="CM222" s="135"/>
      <c r="CN222" s="135"/>
      <c r="CO222" s="135"/>
      <c r="CP222" s="135"/>
      <c r="CQ222" s="135"/>
      <c r="CR222" s="135"/>
      <c r="CS222" s="135"/>
      <c r="CT222" s="135"/>
      <c r="CU222" s="135"/>
      <c r="CV222" s="135"/>
      <c r="CW222" s="135"/>
      <c r="CX222" s="135"/>
      <c r="CY222" s="135"/>
      <c r="CZ222" s="135"/>
      <c r="DA222" s="135"/>
      <c r="DB222" s="135"/>
      <c r="DC222" s="135"/>
      <c r="DD222" s="135"/>
      <c r="DE222" s="135"/>
      <c r="DF222" s="135"/>
      <c r="DG222" s="135"/>
      <c r="DH222" s="135"/>
      <c r="DI222" s="135"/>
      <c r="DJ222" s="135"/>
      <c r="DK222" s="135"/>
      <c r="DL222" s="135"/>
      <c r="DM222" s="135"/>
      <c r="DN222" s="135"/>
      <c r="DO222" s="135"/>
      <c r="DP222" s="135"/>
      <c r="DQ222" s="135"/>
      <c r="DR222" s="135"/>
      <c r="DS222" s="135"/>
      <c r="DT222" s="135"/>
      <c r="DU222" s="135"/>
      <c r="DV222" s="135"/>
      <c r="DW222" s="135"/>
      <c r="DX222" s="135"/>
      <c r="DY222" s="135"/>
      <c r="DZ222" s="135"/>
      <c r="EA222" s="135"/>
      <c r="EB222" s="135"/>
      <c r="EC222" s="135"/>
      <c r="ED222" s="135"/>
      <c r="EE222" s="135"/>
      <c r="EF222" s="135"/>
      <c r="EG222" s="135"/>
      <c r="EH222" s="135"/>
      <c r="EI222" s="135"/>
      <c r="EJ222" s="135"/>
      <c r="EK222" s="135"/>
      <c r="EL222" s="135"/>
      <c r="EM222" s="135"/>
      <c r="EN222" s="135"/>
      <c r="EO222" s="135"/>
      <c r="EP222" s="135"/>
      <c r="EQ222" s="135"/>
      <c r="ER222" s="135"/>
      <c r="ES222" s="135"/>
      <c r="ET222" s="135"/>
      <c r="EU222" s="135"/>
      <c r="EV222" s="135"/>
      <c r="EW222" s="135"/>
      <c r="EX222" s="135"/>
      <c r="EY222" s="135"/>
      <c r="EZ222" s="135"/>
      <c r="FA222" s="135"/>
      <c r="FB222" s="135"/>
      <c r="FC222" s="135"/>
      <c r="FD222" s="135"/>
      <c r="FE222" s="135"/>
      <c r="FF222" s="135"/>
      <c r="FG222" s="135"/>
      <c r="FH222" s="135"/>
      <c r="FI222" s="135"/>
      <c r="FJ222" s="135"/>
      <c r="FK222" s="135"/>
      <c r="FL222" s="135"/>
      <c r="FM222" s="135"/>
      <c r="FN222" s="135"/>
      <c r="FO222" s="135"/>
      <c r="FP222" s="135"/>
      <c r="FQ222" s="135"/>
      <c r="FR222" s="135"/>
      <c r="FS222" s="135"/>
      <c r="FT222" s="135"/>
      <c r="FU222" s="135"/>
      <c r="FV222" s="135"/>
      <c r="FW222" s="135"/>
      <c r="FX222" s="135"/>
      <c r="FY222" s="135"/>
      <c r="FZ222" s="135"/>
      <c r="GA222" s="135"/>
      <c r="GB222" s="135"/>
      <c r="GC222" s="135"/>
      <c r="GD222" s="135"/>
      <c r="GE222" s="135"/>
      <c r="GF222" s="135"/>
      <c r="GG222" s="135"/>
      <c r="GH222" s="135"/>
      <c r="GI222" s="135"/>
      <c r="GJ222" s="135"/>
      <c r="GK222" s="135"/>
      <c r="GL222" s="135"/>
      <c r="GM222" s="135"/>
      <c r="GN222" s="135"/>
      <c r="GO222" s="135"/>
      <c r="GP222" s="135"/>
      <c r="GQ222" s="135"/>
      <c r="GR222" s="135"/>
      <c r="GS222" s="135"/>
      <c r="GT222" s="135"/>
      <c r="GU222" s="135"/>
      <c r="GV222" s="135"/>
      <c r="GW222" s="135"/>
      <c r="GX222" s="135"/>
      <c r="GY222" s="135"/>
      <c r="GZ222" s="135"/>
      <c r="HA222" s="135"/>
      <c r="HB222" s="135"/>
      <c r="HC222" s="135"/>
      <c r="HD222" s="135"/>
      <c r="HE222" s="135"/>
      <c r="HF222" s="135"/>
      <c r="HG222" s="135"/>
      <c r="HH222" s="135"/>
      <c r="HI222" s="135"/>
      <c r="HJ222" s="135"/>
      <c r="HK222" s="135"/>
      <c r="HL222" s="135"/>
      <c r="HM222" s="135"/>
      <c r="HN222" s="135"/>
      <c r="HO222" s="135"/>
      <c r="HP222" s="135"/>
      <c r="HQ222" s="135"/>
      <c r="HR222" s="135"/>
      <c r="HS222" s="135"/>
      <c r="HT222" s="135"/>
      <c r="HU222" s="135"/>
      <c r="HV222" s="135"/>
      <c r="HW222" s="135"/>
      <c r="HX222" s="135"/>
      <c r="HY222" s="135"/>
      <c r="HZ222" s="135"/>
      <c r="IA222" s="135"/>
      <c r="IB222" s="135"/>
      <c r="IC222" s="135"/>
      <c r="ID222" s="135"/>
      <c r="IE222" s="135"/>
      <c r="IF222" s="135"/>
      <c r="IG222" s="135"/>
      <c r="IH222" s="135"/>
      <c r="II222" s="135"/>
      <c r="IJ222" s="135"/>
      <c r="IK222" s="135"/>
      <c r="IL222" s="135"/>
      <c r="IM222" s="135"/>
      <c r="IN222" s="135"/>
      <c r="IO222" s="135"/>
      <c r="IP222" s="135"/>
      <c r="IQ222" s="135"/>
    </row>
    <row r="223" spans="1:251" x14ac:dyDescent="0.25">
      <c r="A223" s="131" t="s">
        <v>601</v>
      </c>
      <c r="B223" s="131" t="s">
        <v>437</v>
      </c>
      <c r="C223" s="131" t="s">
        <v>24</v>
      </c>
      <c r="D223" s="131" t="s">
        <v>602</v>
      </c>
      <c r="E223" s="131" t="s">
        <v>602</v>
      </c>
      <c r="F223" s="149" t="s">
        <v>1733</v>
      </c>
      <c r="G223" s="59"/>
      <c r="H223" s="131" t="s">
        <v>603</v>
      </c>
      <c r="I223" s="131" t="s">
        <v>442</v>
      </c>
      <c r="J223" s="133">
        <v>42895</v>
      </c>
      <c r="K223" s="131" t="s">
        <v>1711</v>
      </c>
      <c r="L223" s="131" t="s">
        <v>596</v>
      </c>
      <c r="M223" s="131" t="s">
        <v>604</v>
      </c>
      <c r="N223" s="131" t="s">
        <v>605</v>
      </c>
      <c r="O223" s="131" t="s">
        <v>454</v>
      </c>
      <c r="P223" s="131" t="s">
        <v>15</v>
      </c>
      <c r="Q223" s="131" t="s">
        <v>606</v>
      </c>
      <c r="R223" s="131"/>
      <c r="S223" s="131"/>
      <c r="T223" s="131"/>
      <c r="U223" s="131"/>
      <c r="V223" s="135"/>
      <c r="W223" s="135"/>
      <c r="X223" s="131"/>
      <c r="Y223" s="131"/>
      <c r="Z223" s="131"/>
      <c r="AA223" s="131"/>
      <c r="AB223" s="131"/>
      <c r="AC223" s="131"/>
      <c r="AD223" s="132"/>
      <c r="AE223" s="132"/>
      <c r="AF223" s="132"/>
      <c r="AG223" s="132"/>
      <c r="AH223" s="132"/>
      <c r="AI223" s="132"/>
      <c r="AJ223" s="132"/>
      <c r="AK223" s="132"/>
      <c r="AL223" s="132"/>
      <c r="AM223" s="132"/>
      <c r="AN223" s="132"/>
      <c r="AO223" s="132"/>
      <c r="AP223" s="132"/>
      <c r="AQ223" s="132"/>
      <c r="AR223" s="132"/>
      <c r="AS223" s="132"/>
      <c r="AT223" s="132"/>
      <c r="AU223" s="132"/>
      <c r="AV223" s="132"/>
      <c r="AW223" s="132"/>
      <c r="AX223" s="132"/>
      <c r="AY223" s="132"/>
      <c r="AZ223" s="132"/>
      <c r="BA223" s="132"/>
      <c r="BB223" s="132"/>
      <c r="BC223" s="132"/>
      <c r="BD223" s="132"/>
      <c r="BE223" s="132"/>
      <c r="BF223" s="132"/>
      <c r="BG223" s="132"/>
      <c r="BH223" s="132"/>
      <c r="BI223" s="132"/>
      <c r="BJ223" s="132"/>
      <c r="BK223" s="132"/>
      <c r="BL223" s="132"/>
      <c r="BM223" s="132"/>
      <c r="BN223" s="132"/>
      <c r="BO223" s="132"/>
      <c r="BP223" s="132"/>
      <c r="BQ223" s="132"/>
      <c r="BR223" s="132"/>
      <c r="BS223" s="132"/>
      <c r="BT223" s="132"/>
      <c r="BU223" s="132"/>
      <c r="BV223" s="132"/>
      <c r="BW223" s="132"/>
      <c r="BX223" s="132"/>
      <c r="BY223" s="132"/>
      <c r="BZ223" s="132"/>
      <c r="CA223" s="132"/>
      <c r="CB223" s="132"/>
      <c r="CC223" s="132"/>
      <c r="CD223" s="132"/>
      <c r="CE223" s="132"/>
      <c r="CF223" s="132"/>
      <c r="CG223" s="132"/>
      <c r="CH223" s="132"/>
      <c r="CI223" s="132"/>
      <c r="CJ223" s="132"/>
      <c r="CK223" s="132"/>
      <c r="CL223" s="132"/>
      <c r="CM223" s="132"/>
      <c r="CN223" s="132"/>
      <c r="CO223" s="132"/>
      <c r="CP223" s="132"/>
      <c r="CQ223" s="132"/>
      <c r="CR223" s="132"/>
      <c r="CS223" s="132"/>
      <c r="CT223" s="132"/>
      <c r="CU223" s="132"/>
      <c r="CV223" s="132"/>
      <c r="CW223" s="132"/>
      <c r="CX223" s="132"/>
      <c r="CY223" s="132"/>
      <c r="CZ223" s="132"/>
      <c r="DA223" s="132"/>
      <c r="DB223" s="132"/>
      <c r="DC223" s="132"/>
      <c r="DD223" s="132"/>
      <c r="DE223" s="132"/>
      <c r="DF223" s="132"/>
      <c r="DG223" s="132"/>
      <c r="DH223" s="132"/>
      <c r="DI223" s="132"/>
      <c r="DJ223" s="132"/>
      <c r="DK223" s="132"/>
      <c r="DL223" s="132"/>
      <c r="DM223" s="132"/>
      <c r="DN223" s="132"/>
      <c r="DO223" s="132"/>
      <c r="DP223" s="132"/>
      <c r="DQ223" s="132"/>
      <c r="DR223" s="132"/>
      <c r="DS223" s="132"/>
      <c r="DT223" s="132"/>
      <c r="DU223" s="132"/>
      <c r="DV223" s="132"/>
      <c r="DW223" s="132"/>
      <c r="DX223" s="132"/>
      <c r="DY223" s="132"/>
      <c r="DZ223" s="132"/>
      <c r="EA223" s="132"/>
      <c r="EB223" s="132"/>
      <c r="EC223" s="132"/>
      <c r="ED223" s="132"/>
      <c r="EE223" s="132"/>
      <c r="EF223" s="132"/>
      <c r="EG223" s="132"/>
      <c r="EH223" s="132"/>
      <c r="EI223" s="132"/>
      <c r="EJ223" s="132"/>
      <c r="EK223" s="132"/>
      <c r="EL223" s="132"/>
      <c r="EM223" s="132"/>
      <c r="EN223" s="132"/>
      <c r="EO223" s="132"/>
      <c r="EP223" s="132"/>
      <c r="EQ223" s="132"/>
      <c r="ER223" s="132"/>
      <c r="ES223" s="132"/>
      <c r="ET223" s="132"/>
      <c r="EU223" s="132"/>
      <c r="EV223" s="132"/>
      <c r="EW223" s="132"/>
      <c r="EX223" s="132"/>
      <c r="EY223" s="132"/>
      <c r="EZ223" s="132"/>
      <c r="FA223" s="132"/>
      <c r="FB223" s="132"/>
      <c r="FC223" s="132"/>
      <c r="FD223" s="132"/>
      <c r="FE223" s="132"/>
      <c r="FF223" s="132"/>
      <c r="FG223" s="132"/>
      <c r="FH223" s="132"/>
      <c r="FI223" s="132"/>
      <c r="FJ223" s="132"/>
      <c r="FK223" s="132"/>
      <c r="FL223" s="132"/>
      <c r="FM223" s="132"/>
      <c r="FN223" s="132"/>
      <c r="FO223" s="132"/>
      <c r="FP223" s="132"/>
      <c r="FQ223" s="132"/>
      <c r="FR223" s="132"/>
      <c r="FS223" s="132"/>
      <c r="FT223" s="132"/>
      <c r="FU223" s="132"/>
      <c r="FV223" s="132"/>
      <c r="FW223" s="132"/>
      <c r="FX223" s="132"/>
      <c r="FY223" s="132"/>
      <c r="FZ223" s="132"/>
      <c r="GA223" s="132"/>
      <c r="GB223" s="132"/>
      <c r="GC223" s="132"/>
      <c r="GD223" s="132"/>
      <c r="GE223" s="132"/>
      <c r="GF223" s="132"/>
      <c r="GG223" s="132"/>
      <c r="GH223" s="132"/>
      <c r="GI223" s="132"/>
      <c r="GJ223" s="132"/>
      <c r="GK223" s="132"/>
      <c r="GL223" s="132"/>
      <c r="GM223" s="132"/>
      <c r="GN223" s="132"/>
      <c r="GO223" s="132"/>
      <c r="GP223" s="132"/>
      <c r="GQ223" s="132"/>
      <c r="GR223" s="132"/>
      <c r="GS223" s="132"/>
      <c r="GT223" s="132"/>
      <c r="GU223" s="132"/>
      <c r="GV223" s="132"/>
      <c r="GW223" s="132"/>
      <c r="GX223" s="132"/>
      <c r="GY223" s="132"/>
      <c r="GZ223" s="132"/>
      <c r="HA223" s="132"/>
      <c r="HB223" s="132"/>
      <c r="HC223" s="132"/>
      <c r="HD223" s="132"/>
      <c r="HE223" s="132"/>
      <c r="HF223" s="132"/>
      <c r="HG223" s="132"/>
      <c r="HH223" s="132"/>
      <c r="HI223" s="132"/>
      <c r="HJ223" s="132"/>
      <c r="HK223" s="132"/>
      <c r="HL223" s="132"/>
      <c r="HM223" s="132"/>
      <c r="HN223" s="132"/>
      <c r="HO223" s="132"/>
      <c r="HP223" s="132"/>
      <c r="HQ223" s="132"/>
      <c r="HR223" s="132"/>
      <c r="HS223" s="132"/>
      <c r="HT223" s="132"/>
      <c r="HU223" s="132"/>
      <c r="HV223" s="132"/>
      <c r="HW223" s="132"/>
      <c r="HX223" s="132"/>
      <c r="HY223" s="132"/>
      <c r="HZ223" s="132"/>
      <c r="IA223" s="132"/>
      <c r="IB223" s="132"/>
      <c r="IC223" s="132"/>
      <c r="ID223" s="132"/>
      <c r="IE223" s="132"/>
      <c r="IF223" s="132"/>
      <c r="IG223" s="132"/>
      <c r="IH223" s="132"/>
      <c r="II223" s="132"/>
      <c r="IJ223" s="132"/>
      <c r="IK223" s="132"/>
      <c r="IL223" s="132"/>
      <c r="IM223" s="132"/>
      <c r="IN223" s="132"/>
      <c r="IO223" s="132"/>
      <c r="IP223" s="132"/>
      <c r="IQ223" s="132"/>
    </row>
    <row r="224" spans="1:251" x14ac:dyDescent="0.25">
      <c r="A224" s="143" t="s">
        <v>619</v>
      </c>
      <c r="B224" s="131" t="s">
        <v>437</v>
      </c>
      <c r="C224" s="131" t="s">
        <v>24</v>
      </c>
      <c r="D224" s="131" t="s">
        <v>620</v>
      </c>
      <c r="E224" s="131" t="s">
        <v>620</v>
      </c>
      <c r="F224" s="149" t="s">
        <v>1733</v>
      </c>
      <c r="G224" s="59"/>
      <c r="H224" s="143" t="s">
        <v>621</v>
      </c>
      <c r="I224" s="144" t="s">
        <v>442</v>
      </c>
      <c r="J224" s="133">
        <v>42895</v>
      </c>
      <c r="K224" s="131" t="s">
        <v>1711</v>
      </c>
      <c r="L224" s="131" t="s">
        <v>596</v>
      </c>
      <c r="M224" s="144" t="s">
        <v>622</v>
      </c>
      <c r="N224" s="143" t="s">
        <v>623</v>
      </c>
      <c r="O224" s="144" t="s">
        <v>474</v>
      </c>
      <c r="P224" s="144" t="s">
        <v>14</v>
      </c>
      <c r="Q224" s="143" t="s">
        <v>624</v>
      </c>
      <c r="R224" s="131"/>
      <c r="S224" s="131"/>
      <c r="T224" s="131"/>
      <c r="U224" s="131"/>
      <c r="V224" s="132"/>
      <c r="W224" s="132"/>
      <c r="X224" s="131"/>
      <c r="Y224" s="131"/>
      <c r="Z224" s="131"/>
      <c r="AA224" s="131"/>
      <c r="AB224" s="131"/>
      <c r="AC224" s="131"/>
      <c r="AD224" s="132"/>
      <c r="AE224" s="132"/>
      <c r="AF224" s="132"/>
      <c r="AG224" s="132"/>
      <c r="AH224" s="132"/>
      <c r="AI224" s="132"/>
      <c r="AJ224" s="132"/>
      <c r="AK224" s="132"/>
      <c r="AL224" s="132"/>
      <c r="AM224" s="132"/>
      <c r="AN224" s="132"/>
      <c r="AO224" s="132"/>
      <c r="AP224" s="132"/>
      <c r="AQ224" s="132"/>
      <c r="AR224" s="132"/>
      <c r="AS224" s="132"/>
      <c r="AT224" s="132"/>
      <c r="AU224" s="132"/>
      <c r="AV224" s="132"/>
      <c r="AW224" s="132"/>
      <c r="AX224" s="132"/>
      <c r="AY224" s="132"/>
      <c r="AZ224" s="132"/>
      <c r="BA224" s="132"/>
      <c r="BB224" s="132"/>
      <c r="BC224" s="132"/>
      <c r="BD224" s="132"/>
      <c r="BE224" s="132"/>
      <c r="BF224" s="132"/>
      <c r="BG224" s="132"/>
      <c r="BH224" s="132"/>
      <c r="BI224" s="132"/>
      <c r="BJ224" s="132"/>
      <c r="BK224" s="132"/>
      <c r="BL224" s="132"/>
      <c r="BM224" s="132"/>
      <c r="BN224" s="132"/>
      <c r="BO224" s="132"/>
      <c r="BP224" s="132"/>
      <c r="BQ224" s="132"/>
      <c r="BR224" s="132"/>
      <c r="BS224" s="132"/>
      <c r="BT224" s="132"/>
      <c r="BU224" s="132"/>
      <c r="BV224" s="132"/>
      <c r="BW224" s="132"/>
      <c r="BX224" s="132"/>
      <c r="BY224" s="132"/>
      <c r="BZ224" s="132"/>
      <c r="CA224" s="132"/>
      <c r="CB224" s="132"/>
      <c r="CC224" s="132"/>
      <c r="CD224" s="132"/>
      <c r="CE224" s="132"/>
      <c r="CF224" s="132"/>
      <c r="CG224" s="132"/>
      <c r="CH224" s="132"/>
      <c r="CI224" s="132"/>
      <c r="CJ224" s="132"/>
      <c r="CK224" s="132"/>
      <c r="CL224" s="132"/>
      <c r="CM224" s="132"/>
      <c r="CN224" s="132"/>
      <c r="CO224" s="132"/>
      <c r="CP224" s="132"/>
      <c r="CQ224" s="132"/>
      <c r="CR224" s="132"/>
      <c r="CS224" s="132"/>
      <c r="CT224" s="132"/>
      <c r="CU224" s="132"/>
      <c r="CV224" s="132"/>
      <c r="CW224" s="132"/>
      <c r="CX224" s="132"/>
      <c r="CY224" s="132"/>
      <c r="CZ224" s="132"/>
      <c r="DA224" s="132"/>
      <c r="DB224" s="132"/>
      <c r="DC224" s="132"/>
      <c r="DD224" s="132"/>
      <c r="DE224" s="132"/>
      <c r="DF224" s="132"/>
      <c r="DG224" s="132"/>
      <c r="DH224" s="132"/>
      <c r="DI224" s="132"/>
      <c r="DJ224" s="132"/>
      <c r="DK224" s="132"/>
      <c r="DL224" s="132"/>
      <c r="DM224" s="132"/>
      <c r="DN224" s="132"/>
      <c r="DO224" s="132"/>
      <c r="DP224" s="132"/>
      <c r="DQ224" s="132"/>
      <c r="DR224" s="132"/>
      <c r="DS224" s="132"/>
      <c r="DT224" s="132"/>
      <c r="DU224" s="132"/>
      <c r="DV224" s="132"/>
      <c r="DW224" s="132"/>
      <c r="DX224" s="132"/>
      <c r="DY224" s="132"/>
      <c r="DZ224" s="132"/>
      <c r="EA224" s="132"/>
      <c r="EB224" s="132"/>
      <c r="EC224" s="132"/>
      <c r="ED224" s="132"/>
      <c r="EE224" s="132"/>
      <c r="EF224" s="132"/>
      <c r="EG224" s="132"/>
      <c r="EH224" s="132"/>
      <c r="EI224" s="132"/>
      <c r="EJ224" s="132"/>
      <c r="EK224" s="132"/>
      <c r="EL224" s="132"/>
      <c r="EM224" s="132"/>
      <c r="EN224" s="132"/>
      <c r="EO224" s="132"/>
      <c r="EP224" s="132"/>
      <c r="EQ224" s="132"/>
      <c r="ER224" s="132"/>
      <c r="ES224" s="132"/>
      <c r="ET224" s="132"/>
      <c r="EU224" s="132"/>
      <c r="EV224" s="132"/>
      <c r="EW224" s="132"/>
      <c r="EX224" s="132"/>
      <c r="EY224" s="132"/>
      <c r="EZ224" s="132"/>
      <c r="FA224" s="132"/>
      <c r="FB224" s="132"/>
      <c r="FC224" s="132"/>
      <c r="FD224" s="132"/>
      <c r="FE224" s="132"/>
      <c r="FF224" s="132"/>
      <c r="FG224" s="132"/>
      <c r="FH224" s="132"/>
      <c r="FI224" s="132"/>
      <c r="FJ224" s="132"/>
      <c r="FK224" s="132"/>
      <c r="FL224" s="132"/>
      <c r="FM224" s="132"/>
      <c r="FN224" s="132"/>
      <c r="FO224" s="132"/>
      <c r="FP224" s="132"/>
      <c r="FQ224" s="132"/>
      <c r="FR224" s="132"/>
      <c r="FS224" s="132"/>
      <c r="FT224" s="132"/>
      <c r="FU224" s="132"/>
      <c r="FV224" s="132"/>
      <c r="FW224" s="132"/>
      <c r="FX224" s="132"/>
      <c r="FY224" s="132"/>
      <c r="FZ224" s="132"/>
      <c r="GA224" s="132"/>
      <c r="GB224" s="132"/>
      <c r="GC224" s="132"/>
      <c r="GD224" s="132"/>
      <c r="GE224" s="132"/>
      <c r="GF224" s="132"/>
      <c r="GG224" s="132"/>
      <c r="GH224" s="132"/>
      <c r="GI224" s="132"/>
      <c r="GJ224" s="132"/>
      <c r="GK224" s="132"/>
      <c r="GL224" s="132"/>
      <c r="GM224" s="132"/>
      <c r="GN224" s="132"/>
      <c r="GO224" s="132"/>
      <c r="GP224" s="132"/>
      <c r="GQ224" s="132"/>
      <c r="GR224" s="132"/>
      <c r="GS224" s="132"/>
      <c r="GT224" s="132"/>
      <c r="GU224" s="132"/>
      <c r="GV224" s="132"/>
      <c r="GW224" s="132"/>
      <c r="GX224" s="132"/>
      <c r="GY224" s="132"/>
      <c r="GZ224" s="132"/>
      <c r="HA224" s="132"/>
      <c r="HB224" s="132"/>
      <c r="HC224" s="132"/>
      <c r="HD224" s="132"/>
      <c r="HE224" s="132"/>
      <c r="HF224" s="132"/>
      <c r="HG224" s="132"/>
      <c r="HH224" s="132"/>
      <c r="HI224" s="132"/>
      <c r="HJ224" s="132"/>
      <c r="HK224" s="132"/>
      <c r="HL224" s="132"/>
      <c r="HM224" s="132"/>
      <c r="HN224" s="132"/>
      <c r="HO224" s="132"/>
      <c r="HP224" s="132"/>
      <c r="HQ224" s="132"/>
      <c r="HR224" s="132"/>
      <c r="HS224" s="132"/>
      <c r="HT224" s="132"/>
      <c r="HU224" s="132"/>
      <c r="HV224" s="132"/>
      <c r="HW224" s="132"/>
      <c r="HX224" s="132"/>
      <c r="HY224" s="132"/>
      <c r="HZ224" s="132"/>
      <c r="IA224" s="132"/>
      <c r="IB224" s="132"/>
      <c r="IC224" s="132"/>
      <c r="ID224" s="132"/>
      <c r="IE224" s="132"/>
      <c r="IF224" s="132"/>
      <c r="IG224" s="132"/>
      <c r="IH224" s="132"/>
      <c r="II224" s="132"/>
      <c r="IJ224" s="132"/>
      <c r="IK224" s="132"/>
      <c r="IL224" s="132"/>
      <c r="IM224" s="132"/>
      <c r="IN224" s="132"/>
      <c r="IO224" s="132"/>
      <c r="IP224" s="132"/>
      <c r="IQ224" s="132"/>
    </row>
    <row r="225" spans="1:251" x14ac:dyDescent="0.25">
      <c r="A225" s="131" t="s">
        <v>649</v>
      </c>
      <c r="B225" s="131" t="s">
        <v>437</v>
      </c>
      <c r="C225" s="131" t="s">
        <v>24</v>
      </c>
      <c r="D225" s="131" t="s">
        <v>650</v>
      </c>
      <c r="E225" s="131" t="s">
        <v>650</v>
      </c>
      <c r="F225" s="149" t="s">
        <v>1733</v>
      </c>
      <c r="G225" s="59"/>
      <c r="H225" s="131" t="s">
        <v>651</v>
      </c>
      <c r="I225" s="131" t="s">
        <v>442</v>
      </c>
      <c r="J225" s="133">
        <v>42895</v>
      </c>
      <c r="K225" s="131" t="s">
        <v>1711</v>
      </c>
      <c r="L225" s="131" t="s">
        <v>596</v>
      </c>
      <c r="M225" s="131" t="s">
        <v>652</v>
      </c>
      <c r="N225" s="131" t="s">
        <v>653</v>
      </c>
      <c r="O225" s="131" t="s">
        <v>447</v>
      </c>
      <c r="P225" s="131" t="s">
        <v>197</v>
      </c>
      <c r="Q225" s="131" t="s">
        <v>654</v>
      </c>
      <c r="R225" s="131"/>
      <c r="S225" s="131"/>
      <c r="T225" s="131"/>
      <c r="U225" s="132"/>
      <c r="V225" s="132"/>
      <c r="W225" s="132"/>
      <c r="X225" s="131"/>
      <c r="Y225" s="131"/>
      <c r="Z225" s="131"/>
      <c r="AA225" s="131"/>
      <c r="AB225" s="131"/>
      <c r="AC225" s="131"/>
      <c r="AD225" s="132"/>
      <c r="AE225" s="132"/>
      <c r="AF225" s="132"/>
      <c r="AG225" s="132"/>
      <c r="AH225" s="132"/>
      <c r="AI225" s="132"/>
      <c r="AJ225" s="132"/>
      <c r="AK225" s="132"/>
      <c r="AL225" s="132"/>
      <c r="AM225" s="132"/>
      <c r="AN225" s="132"/>
      <c r="AO225" s="132"/>
      <c r="AP225" s="132"/>
      <c r="AQ225" s="132"/>
      <c r="AR225" s="132"/>
      <c r="AS225" s="132"/>
      <c r="AT225" s="132"/>
      <c r="AU225" s="132"/>
      <c r="AV225" s="132"/>
      <c r="AW225" s="132"/>
      <c r="AX225" s="132"/>
      <c r="AY225" s="132"/>
      <c r="AZ225" s="132"/>
      <c r="BA225" s="132"/>
      <c r="BB225" s="132"/>
      <c r="BC225" s="132"/>
      <c r="BD225" s="132"/>
      <c r="BE225" s="132"/>
      <c r="BF225" s="132"/>
      <c r="BG225" s="132"/>
      <c r="BH225" s="132"/>
      <c r="BI225" s="132"/>
      <c r="BJ225" s="132"/>
      <c r="BK225" s="132"/>
      <c r="BL225" s="132"/>
      <c r="BM225" s="132"/>
      <c r="BN225" s="132"/>
      <c r="BO225" s="132"/>
      <c r="BP225" s="132"/>
      <c r="BQ225" s="132"/>
      <c r="BR225" s="132"/>
      <c r="BS225" s="132"/>
      <c r="BT225" s="132"/>
      <c r="BU225" s="132"/>
      <c r="BV225" s="132"/>
      <c r="BW225" s="132"/>
      <c r="BX225" s="132"/>
      <c r="BY225" s="132"/>
      <c r="BZ225" s="132"/>
      <c r="CA225" s="132"/>
      <c r="CB225" s="132"/>
      <c r="CC225" s="132"/>
      <c r="CD225" s="132"/>
      <c r="CE225" s="132"/>
      <c r="CF225" s="132"/>
      <c r="CG225" s="132"/>
      <c r="CH225" s="132"/>
      <c r="CI225" s="132"/>
      <c r="CJ225" s="132"/>
      <c r="CK225" s="132"/>
      <c r="CL225" s="132"/>
      <c r="CM225" s="132"/>
      <c r="CN225" s="132"/>
      <c r="CO225" s="132"/>
      <c r="CP225" s="132"/>
      <c r="CQ225" s="132"/>
      <c r="CR225" s="132"/>
      <c r="CS225" s="132"/>
      <c r="CT225" s="132"/>
      <c r="CU225" s="132"/>
      <c r="CV225" s="132"/>
      <c r="CW225" s="132"/>
      <c r="CX225" s="132"/>
      <c r="CY225" s="132"/>
      <c r="CZ225" s="132"/>
      <c r="DA225" s="132"/>
      <c r="DB225" s="132"/>
      <c r="DC225" s="132"/>
      <c r="DD225" s="132"/>
      <c r="DE225" s="132"/>
      <c r="DF225" s="132"/>
      <c r="DG225" s="132"/>
      <c r="DH225" s="132"/>
      <c r="DI225" s="132"/>
      <c r="DJ225" s="132"/>
      <c r="DK225" s="132"/>
      <c r="DL225" s="132"/>
      <c r="DM225" s="132"/>
      <c r="DN225" s="132"/>
      <c r="DO225" s="132"/>
      <c r="DP225" s="132"/>
      <c r="DQ225" s="132"/>
      <c r="DR225" s="132"/>
      <c r="DS225" s="132"/>
      <c r="DT225" s="132"/>
      <c r="DU225" s="132"/>
      <c r="DV225" s="132"/>
      <c r="DW225" s="132"/>
      <c r="DX225" s="132"/>
      <c r="DY225" s="132"/>
      <c r="DZ225" s="132"/>
      <c r="EA225" s="132"/>
      <c r="EB225" s="132"/>
      <c r="EC225" s="132"/>
      <c r="ED225" s="132"/>
      <c r="EE225" s="132"/>
      <c r="EF225" s="132"/>
      <c r="EG225" s="132"/>
      <c r="EH225" s="132"/>
      <c r="EI225" s="132"/>
      <c r="EJ225" s="132"/>
      <c r="EK225" s="132"/>
      <c r="EL225" s="132"/>
      <c r="EM225" s="132"/>
      <c r="EN225" s="132"/>
      <c r="EO225" s="132"/>
      <c r="EP225" s="132"/>
      <c r="EQ225" s="132"/>
      <c r="ER225" s="132"/>
      <c r="ES225" s="132"/>
      <c r="ET225" s="132"/>
      <c r="EU225" s="132"/>
      <c r="EV225" s="132"/>
      <c r="EW225" s="132"/>
      <c r="EX225" s="132"/>
      <c r="EY225" s="132"/>
      <c r="EZ225" s="132"/>
      <c r="FA225" s="132"/>
      <c r="FB225" s="132"/>
      <c r="FC225" s="132"/>
      <c r="FD225" s="132"/>
      <c r="FE225" s="132"/>
      <c r="FF225" s="132"/>
      <c r="FG225" s="132"/>
      <c r="FH225" s="132"/>
      <c r="FI225" s="132"/>
      <c r="FJ225" s="132"/>
      <c r="FK225" s="132"/>
      <c r="FL225" s="132"/>
      <c r="FM225" s="132"/>
      <c r="FN225" s="132"/>
      <c r="FO225" s="132"/>
      <c r="FP225" s="132"/>
      <c r="FQ225" s="132"/>
      <c r="FR225" s="132"/>
      <c r="FS225" s="132"/>
      <c r="FT225" s="132"/>
      <c r="FU225" s="132"/>
      <c r="FV225" s="132"/>
      <c r="FW225" s="132"/>
      <c r="FX225" s="132"/>
      <c r="FY225" s="132"/>
      <c r="FZ225" s="132"/>
      <c r="GA225" s="132"/>
      <c r="GB225" s="132"/>
      <c r="GC225" s="132"/>
      <c r="GD225" s="132"/>
      <c r="GE225" s="132"/>
      <c r="GF225" s="132"/>
      <c r="GG225" s="132"/>
      <c r="GH225" s="132"/>
      <c r="GI225" s="132"/>
      <c r="GJ225" s="132"/>
      <c r="GK225" s="132"/>
      <c r="GL225" s="132"/>
      <c r="GM225" s="132"/>
      <c r="GN225" s="132"/>
      <c r="GO225" s="132"/>
      <c r="GP225" s="132"/>
      <c r="GQ225" s="132"/>
      <c r="GR225" s="132"/>
      <c r="GS225" s="132"/>
      <c r="GT225" s="132"/>
      <c r="GU225" s="132"/>
      <c r="GV225" s="132"/>
      <c r="GW225" s="132"/>
      <c r="GX225" s="132"/>
      <c r="GY225" s="132"/>
      <c r="GZ225" s="132"/>
      <c r="HA225" s="132"/>
      <c r="HB225" s="132"/>
      <c r="HC225" s="132"/>
      <c r="HD225" s="132"/>
      <c r="HE225" s="132"/>
      <c r="HF225" s="132"/>
      <c r="HG225" s="132"/>
      <c r="HH225" s="132"/>
      <c r="HI225" s="132"/>
      <c r="HJ225" s="132"/>
      <c r="HK225" s="132"/>
      <c r="HL225" s="132"/>
      <c r="HM225" s="132"/>
      <c r="HN225" s="132"/>
      <c r="HO225" s="132"/>
      <c r="HP225" s="132"/>
      <c r="HQ225" s="132"/>
      <c r="HR225" s="132"/>
      <c r="HS225" s="132"/>
      <c r="HT225" s="132"/>
      <c r="HU225" s="132"/>
      <c r="HV225" s="132"/>
      <c r="HW225" s="132"/>
      <c r="HX225" s="132"/>
      <c r="HY225" s="132"/>
      <c r="HZ225" s="132"/>
      <c r="IA225" s="132"/>
      <c r="IB225" s="132"/>
      <c r="IC225" s="132"/>
      <c r="ID225" s="132"/>
      <c r="IE225" s="132"/>
      <c r="IF225" s="132"/>
      <c r="IG225" s="132"/>
      <c r="IH225" s="132"/>
      <c r="II225" s="132"/>
      <c r="IJ225" s="132"/>
      <c r="IK225" s="132"/>
      <c r="IL225" s="132"/>
      <c r="IM225" s="132"/>
      <c r="IN225" s="132"/>
      <c r="IO225" s="132"/>
      <c r="IP225" s="132"/>
      <c r="IQ225" s="132"/>
    </row>
    <row r="226" spans="1:251" x14ac:dyDescent="0.25">
      <c r="A226" s="131" t="s">
        <v>672</v>
      </c>
      <c r="B226" s="131" t="s">
        <v>476</v>
      </c>
      <c r="C226" s="131" t="s">
        <v>24</v>
      </c>
      <c r="D226" s="131" t="s">
        <v>557</v>
      </c>
      <c r="E226" s="131" t="s">
        <v>664</v>
      </c>
      <c r="F226" s="149" t="s">
        <v>1733</v>
      </c>
      <c r="G226" s="59"/>
      <c r="H226" s="131" t="s">
        <v>673</v>
      </c>
      <c r="I226" s="131" t="s">
        <v>442</v>
      </c>
      <c r="J226" s="133">
        <v>42895</v>
      </c>
      <c r="K226" s="131" t="s">
        <v>1711</v>
      </c>
      <c r="L226" s="131" t="s">
        <v>596</v>
      </c>
      <c r="M226" s="131" t="s">
        <v>616</v>
      </c>
      <c r="N226" s="131" t="s">
        <v>674</v>
      </c>
      <c r="O226" s="131" t="s">
        <v>507</v>
      </c>
      <c r="P226" s="131" t="s">
        <v>15</v>
      </c>
      <c r="Q226" s="131" t="s">
        <v>675</v>
      </c>
      <c r="R226" s="131"/>
      <c r="S226" s="131"/>
      <c r="T226" s="131"/>
      <c r="U226" s="131"/>
      <c r="V226" s="135"/>
      <c r="W226" s="135"/>
      <c r="X226" s="131"/>
      <c r="Y226" s="131"/>
      <c r="Z226" s="131"/>
      <c r="AA226" s="131"/>
      <c r="AB226" s="131"/>
      <c r="AC226" s="131"/>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5"/>
      <c r="BG226" s="135"/>
      <c r="BH226" s="135"/>
      <c r="BI226" s="135"/>
      <c r="BJ226" s="135"/>
      <c r="BK226" s="135"/>
      <c r="BL226" s="135"/>
      <c r="BM226" s="135"/>
      <c r="BN226" s="135"/>
      <c r="BO226" s="135"/>
      <c r="BP226" s="135"/>
      <c r="BQ226" s="135"/>
      <c r="BR226" s="135"/>
      <c r="BS226" s="135"/>
      <c r="BT226" s="135"/>
      <c r="BU226" s="135"/>
      <c r="BV226" s="135"/>
      <c r="BW226" s="135"/>
      <c r="BX226" s="135"/>
      <c r="BY226" s="135"/>
      <c r="BZ226" s="135"/>
      <c r="CA226" s="135"/>
      <c r="CB226" s="135"/>
      <c r="CC226" s="135"/>
      <c r="CD226" s="135"/>
      <c r="CE226" s="135"/>
      <c r="CF226" s="135"/>
      <c r="CG226" s="135"/>
      <c r="CH226" s="135"/>
      <c r="CI226" s="135"/>
      <c r="CJ226" s="135"/>
      <c r="CK226" s="135"/>
      <c r="CL226" s="135"/>
      <c r="CM226" s="135"/>
      <c r="CN226" s="135"/>
      <c r="CO226" s="135"/>
      <c r="CP226" s="135"/>
      <c r="CQ226" s="135"/>
      <c r="CR226" s="135"/>
      <c r="CS226" s="135"/>
      <c r="CT226" s="135"/>
      <c r="CU226" s="135"/>
      <c r="CV226" s="135"/>
      <c r="CW226" s="135"/>
      <c r="CX226" s="135"/>
      <c r="CY226" s="135"/>
      <c r="CZ226" s="135"/>
      <c r="DA226" s="135"/>
      <c r="DB226" s="135"/>
      <c r="DC226" s="135"/>
      <c r="DD226" s="135"/>
      <c r="DE226" s="135"/>
      <c r="DF226" s="135"/>
      <c r="DG226" s="135"/>
      <c r="DH226" s="135"/>
      <c r="DI226" s="135"/>
      <c r="DJ226" s="135"/>
      <c r="DK226" s="135"/>
      <c r="DL226" s="135"/>
      <c r="DM226" s="135"/>
      <c r="DN226" s="135"/>
      <c r="DO226" s="135"/>
      <c r="DP226" s="135"/>
      <c r="DQ226" s="135"/>
      <c r="DR226" s="135"/>
      <c r="DS226" s="135"/>
      <c r="DT226" s="135"/>
      <c r="DU226" s="135"/>
      <c r="DV226" s="135"/>
      <c r="DW226" s="135"/>
      <c r="DX226" s="135"/>
      <c r="DY226" s="135"/>
      <c r="DZ226" s="135"/>
      <c r="EA226" s="135"/>
      <c r="EB226" s="135"/>
      <c r="EC226" s="135"/>
      <c r="ED226" s="135"/>
      <c r="EE226" s="135"/>
      <c r="EF226" s="135"/>
      <c r="EG226" s="135"/>
      <c r="EH226" s="135"/>
      <c r="EI226" s="135"/>
      <c r="EJ226" s="135"/>
      <c r="EK226" s="135"/>
      <c r="EL226" s="135"/>
      <c r="EM226" s="135"/>
      <c r="EN226" s="135"/>
      <c r="EO226" s="135"/>
      <c r="EP226" s="135"/>
      <c r="EQ226" s="135"/>
      <c r="ER226" s="135"/>
      <c r="ES226" s="135"/>
      <c r="ET226" s="135"/>
      <c r="EU226" s="135"/>
      <c r="EV226" s="135"/>
      <c r="EW226" s="135"/>
      <c r="EX226" s="135"/>
      <c r="EY226" s="135"/>
      <c r="EZ226" s="135"/>
      <c r="FA226" s="135"/>
      <c r="FB226" s="135"/>
      <c r="FC226" s="135"/>
      <c r="FD226" s="135"/>
      <c r="FE226" s="135"/>
      <c r="FF226" s="135"/>
      <c r="FG226" s="135"/>
      <c r="FH226" s="135"/>
      <c r="FI226" s="135"/>
      <c r="FJ226" s="135"/>
      <c r="FK226" s="135"/>
      <c r="FL226" s="135"/>
      <c r="FM226" s="135"/>
      <c r="FN226" s="135"/>
      <c r="FO226" s="135"/>
      <c r="FP226" s="135"/>
      <c r="FQ226" s="135"/>
      <c r="FR226" s="135"/>
      <c r="FS226" s="135"/>
      <c r="FT226" s="135"/>
      <c r="FU226" s="135"/>
      <c r="FV226" s="135"/>
      <c r="FW226" s="135"/>
      <c r="FX226" s="135"/>
      <c r="FY226" s="135"/>
      <c r="FZ226" s="135"/>
      <c r="GA226" s="135"/>
      <c r="GB226" s="135"/>
      <c r="GC226" s="135"/>
      <c r="GD226" s="135"/>
      <c r="GE226" s="135"/>
      <c r="GF226" s="135"/>
      <c r="GG226" s="135"/>
      <c r="GH226" s="135"/>
      <c r="GI226" s="135"/>
      <c r="GJ226" s="135"/>
      <c r="GK226" s="135"/>
      <c r="GL226" s="135"/>
      <c r="GM226" s="135"/>
      <c r="GN226" s="135"/>
      <c r="GO226" s="135"/>
      <c r="GP226" s="135"/>
      <c r="GQ226" s="135"/>
      <c r="GR226" s="135"/>
      <c r="GS226" s="135"/>
      <c r="GT226" s="135"/>
      <c r="GU226" s="135"/>
      <c r="GV226" s="135"/>
      <c r="GW226" s="135"/>
      <c r="GX226" s="135"/>
      <c r="GY226" s="135"/>
      <c r="GZ226" s="135"/>
      <c r="HA226" s="135"/>
      <c r="HB226" s="135"/>
      <c r="HC226" s="135"/>
      <c r="HD226" s="135"/>
      <c r="HE226" s="135"/>
      <c r="HF226" s="135"/>
      <c r="HG226" s="135"/>
      <c r="HH226" s="135"/>
      <c r="HI226" s="135"/>
      <c r="HJ226" s="135"/>
      <c r="HK226" s="135"/>
      <c r="HL226" s="135"/>
      <c r="HM226" s="135"/>
      <c r="HN226" s="135"/>
      <c r="HO226" s="135"/>
      <c r="HP226" s="135"/>
      <c r="HQ226" s="135"/>
      <c r="HR226" s="135"/>
      <c r="HS226" s="135"/>
      <c r="HT226" s="135"/>
      <c r="HU226" s="135"/>
      <c r="HV226" s="135"/>
      <c r="HW226" s="135"/>
      <c r="HX226" s="135"/>
      <c r="HY226" s="135"/>
      <c r="HZ226" s="135"/>
      <c r="IA226" s="135"/>
      <c r="IB226" s="135"/>
      <c r="IC226" s="135"/>
      <c r="ID226" s="135"/>
      <c r="IE226" s="135"/>
      <c r="IF226" s="135"/>
      <c r="IG226" s="135"/>
      <c r="IH226" s="135"/>
      <c r="II226" s="135"/>
      <c r="IJ226" s="135"/>
      <c r="IK226" s="135"/>
      <c r="IL226" s="135"/>
      <c r="IM226" s="135"/>
      <c r="IN226" s="135"/>
      <c r="IO226" s="135"/>
      <c r="IP226" s="135"/>
      <c r="IQ226" s="135"/>
    </row>
    <row r="227" spans="1:251" x14ac:dyDescent="0.25">
      <c r="A227" s="131" t="s">
        <v>697</v>
      </c>
      <c r="B227" s="131" t="s">
        <v>476</v>
      </c>
      <c r="C227" s="131" t="s">
        <v>24</v>
      </c>
      <c r="D227" s="131" t="s">
        <v>698</v>
      </c>
      <c r="E227" s="131" t="s">
        <v>698</v>
      </c>
      <c r="F227" s="149" t="s">
        <v>1733</v>
      </c>
      <c r="G227" s="59"/>
      <c r="H227" s="131" t="s">
        <v>699</v>
      </c>
      <c r="I227" s="131" t="s">
        <v>442</v>
      </c>
      <c r="J227" s="133">
        <v>42895</v>
      </c>
      <c r="K227" s="131" t="s">
        <v>1711</v>
      </c>
      <c r="L227" s="131" t="s">
        <v>596</v>
      </c>
      <c r="M227" s="131" t="s">
        <v>700</v>
      </c>
      <c r="N227" s="144" t="s">
        <v>701</v>
      </c>
      <c r="O227" s="131" t="s">
        <v>507</v>
      </c>
      <c r="P227" s="131" t="s">
        <v>15</v>
      </c>
      <c r="Q227" s="131" t="s">
        <v>702</v>
      </c>
      <c r="R227" s="131"/>
      <c r="S227" s="131"/>
      <c r="T227" s="131"/>
      <c r="U227" s="131"/>
      <c r="V227" s="135"/>
      <c r="W227" s="135"/>
      <c r="X227" s="131"/>
      <c r="Y227" s="131"/>
      <c r="Z227" s="131"/>
      <c r="AA227" s="131"/>
      <c r="AB227" s="131"/>
      <c r="AC227" s="131"/>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5"/>
      <c r="BG227" s="135"/>
      <c r="BH227" s="135"/>
      <c r="BI227" s="135"/>
      <c r="BJ227" s="135"/>
      <c r="BK227" s="135"/>
      <c r="BL227" s="135"/>
      <c r="BM227" s="135"/>
      <c r="BN227" s="135"/>
      <c r="BO227" s="135"/>
      <c r="BP227" s="135"/>
      <c r="BQ227" s="135"/>
      <c r="BR227" s="135"/>
      <c r="BS227" s="135"/>
      <c r="BT227" s="135"/>
      <c r="BU227" s="135"/>
      <c r="BV227" s="135"/>
      <c r="BW227" s="135"/>
      <c r="BX227" s="135"/>
      <c r="BY227" s="135"/>
      <c r="BZ227" s="135"/>
      <c r="CA227" s="135"/>
      <c r="CB227" s="135"/>
      <c r="CC227" s="135"/>
      <c r="CD227" s="135"/>
      <c r="CE227" s="135"/>
      <c r="CF227" s="135"/>
      <c r="CG227" s="135"/>
      <c r="CH227" s="135"/>
      <c r="CI227" s="135"/>
      <c r="CJ227" s="135"/>
      <c r="CK227" s="135"/>
      <c r="CL227" s="135"/>
      <c r="CM227" s="135"/>
      <c r="CN227" s="135"/>
      <c r="CO227" s="135"/>
      <c r="CP227" s="135"/>
      <c r="CQ227" s="135"/>
      <c r="CR227" s="135"/>
      <c r="CS227" s="135"/>
      <c r="CT227" s="135"/>
      <c r="CU227" s="135"/>
      <c r="CV227" s="135"/>
      <c r="CW227" s="135"/>
      <c r="CX227" s="135"/>
      <c r="CY227" s="135"/>
      <c r="CZ227" s="135"/>
      <c r="DA227" s="135"/>
      <c r="DB227" s="135"/>
      <c r="DC227" s="135"/>
      <c r="DD227" s="135"/>
      <c r="DE227" s="135"/>
      <c r="DF227" s="135"/>
      <c r="DG227" s="135"/>
      <c r="DH227" s="135"/>
      <c r="DI227" s="135"/>
      <c r="DJ227" s="135"/>
      <c r="DK227" s="135"/>
      <c r="DL227" s="135"/>
      <c r="DM227" s="135"/>
      <c r="DN227" s="135"/>
      <c r="DO227" s="135"/>
      <c r="DP227" s="135"/>
      <c r="DQ227" s="135"/>
      <c r="DR227" s="135"/>
      <c r="DS227" s="135"/>
      <c r="DT227" s="135"/>
      <c r="DU227" s="135"/>
      <c r="DV227" s="135"/>
      <c r="DW227" s="135"/>
      <c r="DX227" s="135"/>
      <c r="DY227" s="135"/>
      <c r="DZ227" s="135"/>
      <c r="EA227" s="135"/>
      <c r="EB227" s="135"/>
      <c r="EC227" s="135"/>
      <c r="ED227" s="135"/>
      <c r="EE227" s="135"/>
      <c r="EF227" s="135"/>
      <c r="EG227" s="135"/>
      <c r="EH227" s="135"/>
      <c r="EI227" s="135"/>
      <c r="EJ227" s="135"/>
      <c r="EK227" s="135"/>
      <c r="EL227" s="135"/>
      <c r="EM227" s="135"/>
      <c r="EN227" s="135"/>
      <c r="EO227" s="135"/>
      <c r="EP227" s="135"/>
      <c r="EQ227" s="135"/>
      <c r="ER227" s="135"/>
      <c r="ES227" s="135"/>
      <c r="ET227" s="135"/>
      <c r="EU227" s="135"/>
      <c r="EV227" s="135"/>
      <c r="EW227" s="135"/>
      <c r="EX227" s="135"/>
      <c r="EY227" s="135"/>
      <c r="EZ227" s="135"/>
      <c r="FA227" s="135"/>
      <c r="FB227" s="135"/>
      <c r="FC227" s="135"/>
      <c r="FD227" s="135"/>
      <c r="FE227" s="135"/>
      <c r="FF227" s="135"/>
      <c r="FG227" s="135"/>
      <c r="FH227" s="135"/>
      <c r="FI227" s="135"/>
      <c r="FJ227" s="135"/>
      <c r="FK227" s="135"/>
      <c r="FL227" s="135"/>
      <c r="FM227" s="135"/>
      <c r="FN227" s="135"/>
      <c r="FO227" s="135"/>
      <c r="FP227" s="135"/>
      <c r="FQ227" s="135"/>
      <c r="FR227" s="135"/>
      <c r="FS227" s="135"/>
      <c r="FT227" s="135"/>
      <c r="FU227" s="135"/>
      <c r="FV227" s="135"/>
      <c r="FW227" s="135"/>
      <c r="FX227" s="135"/>
      <c r="FY227" s="135"/>
      <c r="FZ227" s="135"/>
      <c r="GA227" s="135"/>
      <c r="GB227" s="135"/>
      <c r="GC227" s="135"/>
      <c r="GD227" s="135"/>
      <c r="GE227" s="135"/>
      <c r="GF227" s="135"/>
      <c r="GG227" s="135"/>
      <c r="GH227" s="135"/>
      <c r="GI227" s="135"/>
      <c r="GJ227" s="135"/>
      <c r="GK227" s="135"/>
      <c r="GL227" s="135"/>
      <c r="GM227" s="135"/>
      <c r="GN227" s="135"/>
      <c r="GO227" s="135"/>
      <c r="GP227" s="135"/>
      <c r="GQ227" s="135"/>
      <c r="GR227" s="135"/>
      <c r="GS227" s="135"/>
      <c r="GT227" s="135"/>
      <c r="GU227" s="135"/>
      <c r="GV227" s="135"/>
      <c r="GW227" s="135"/>
      <c r="GX227" s="135"/>
      <c r="GY227" s="135"/>
      <c r="GZ227" s="135"/>
      <c r="HA227" s="135"/>
      <c r="HB227" s="135"/>
      <c r="HC227" s="135"/>
      <c r="HD227" s="135"/>
      <c r="HE227" s="135"/>
      <c r="HF227" s="135"/>
      <c r="HG227" s="135"/>
      <c r="HH227" s="135"/>
      <c r="HI227" s="135"/>
      <c r="HJ227" s="135"/>
      <c r="HK227" s="135"/>
      <c r="HL227" s="135"/>
      <c r="HM227" s="135"/>
      <c r="HN227" s="135"/>
      <c r="HO227" s="135"/>
      <c r="HP227" s="135"/>
      <c r="HQ227" s="135"/>
      <c r="HR227" s="135"/>
      <c r="HS227" s="135"/>
      <c r="HT227" s="135"/>
      <c r="HU227" s="135"/>
      <c r="HV227" s="135"/>
      <c r="HW227" s="135"/>
      <c r="HX227" s="135"/>
      <c r="HY227" s="135"/>
      <c r="HZ227" s="135"/>
      <c r="IA227" s="135"/>
      <c r="IB227" s="135"/>
      <c r="IC227" s="135"/>
      <c r="ID227" s="135"/>
      <c r="IE227" s="135"/>
      <c r="IF227" s="135"/>
      <c r="IG227" s="135"/>
      <c r="IH227" s="135"/>
      <c r="II227" s="135"/>
      <c r="IJ227" s="135"/>
      <c r="IK227" s="135"/>
      <c r="IL227" s="135"/>
      <c r="IM227" s="135"/>
      <c r="IN227" s="135"/>
      <c r="IO227" s="135"/>
      <c r="IP227" s="135"/>
      <c r="IQ227" s="135"/>
    </row>
    <row r="228" spans="1:251" x14ac:dyDescent="0.25">
      <c r="A228" s="131" t="s">
        <v>1734</v>
      </c>
      <c r="F228" s="149" t="s">
        <v>1733</v>
      </c>
      <c r="H228" s="131" t="s">
        <v>1735</v>
      </c>
      <c r="I228" s="131" t="s">
        <v>442</v>
      </c>
      <c r="J228" s="133">
        <v>42895</v>
      </c>
      <c r="K228" s="131" t="s">
        <v>1711</v>
      </c>
      <c r="L228" s="131" t="s">
        <v>596</v>
      </c>
      <c r="M228" s="131" t="s">
        <v>684</v>
      </c>
      <c r="N228" s="131" t="s">
        <v>1736</v>
      </c>
      <c r="O228" s="131" t="s">
        <v>447</v>
      </c>
      <c r="P228" s="131" t="s">
        <v>197</v>
      </c>
      <c r="Q228" s="131" t="s">
        <v>708</v>
      </c>
    </row>
    <row r="229" spans="1:251" x14ac:dyDescent="0.25">
      <c r="A229" s="143" t="s">
        <v>1737</v>
      </c>
      <c r="F229" s="149" t="s">
        <v>1733</v>
      </c>
      <c r="H229" s="143" t="s">
        <v>1738</v>
      </c>
      <c r="I229" s="131" t="s">
        <v>442</v>
      </c>
      <c r="J229" s="133">
        <v>42895</v>
      </c>
      <c r="K229" s="131" t="s">
        <v>1711</v>
      </c>
      <c r="L229" s="131" t="s">
        <v>596</v>
      </c>
      <c r="M229" s="143" t="s">
        <v>684</v>
      </c>
      <c r="N229" s="143" t="s">
        <v>1739</v>
      </c>
      <c r="O229" s="143" t="s">
        <v>488</v>
      </c>
      <c r="P229" s="143" t="s">
        <v>16</v>
      </c>
      <c r="Q229" s="143" t="s">
        <v>686</v>
      </c>
    </row>
    <row r="230" spans="1:251" x14ac:dyDescent="0.25">
      <c r="A230" s="131" t="s">
        <v>1740</v>
      </c>
      <c r="F230" s="149" t="s">
        <v>1733</v>
      </c>
      <c r="H230" s="131" t="s">
        <v>1741</v>
      </c>
      <c r="I230" s="131" t="s">
        <v>442</v>
      </c>
      <c r="J230" s="133">
        <v>42895</v>
      </c>
      <c r="K230" s="131" t="s">
        <v>1711</v>
      </c>
      <c r="L230" s="131" t="s">
        <v>596</v>
      </c>
      <c r="M230" s="131" t="s">
        <v>659</v>
      </c>
      <c r="N230" s="131" t="s">
        <v>1742</v>
      </c>
      <c r="O230" s="131" t="s">
        <v>474</v>
      </c>
      <c r="P230" s="131" t="s">
        <v>14</v>
      </c>
      <c r="Q230" s="131" t="s">
        <v>662</v>
      </c>
    </row>
    <row r="231" spans="1:251" x14ac:dyDescent="0.25">
      <c r="A231" s="131" t="s">
        <v>1743</v>
      </c>
      <c r="F231" s="149" t="s">
        <v>1733</v>
      </c>
      <c r="H231" s="131" t="s">
        <v>1744</v>
      </c>
      <c r="I231" s="131" t="s">
        <v>442</v>
      </c>
      <c r="J231" s="133">
        <v>42895</v>
      </c>
      <c r="K231" s="131" t="s">
        <v>1711</v>
      </c>
      <c r="L231" s="131" t="s">
        <v>596</v>
      </c>
      <c r="M231" s="131" t="s">
        <v>616</v>
      </c>
      <c r="N231" s="131" t="s">
        <v>1745</v>
      </c>
      <c r="O231" s="131" t="s">
        <v>507</v>
      </c>
      <c r="P231" s="131" t="s">
        <v>15</v>
      </c>
      <c r="Q231" s="131" t="s">
        <v>675</v>
      </c>
    </row>
    <row r="232" spans="1:251" x14ac:dyDescent="0.25">
      <c r="A232" s="131" t="s">
        <v>1746</v>
      </c>
      <c r="B232" s="131"/>
      <c r="C232" s="131"/>
      <c r="D232" s="131"/>
      <c r="E232" s="131"/>
      <c r="F232" s="149" t="s">
        <v>1733</v>
      </c>
      <c r="G232" s="131"/>
      <c r="H232" s="131" t="s">
        <v>1747</v>
      </c>
      <c r="I232" s="131" t="s">
        <v>442</v>
      </c>
      <c r="J232" s="133">
        <v>42895</v>
      </c>
      <c r="K232" s="131" t="s">
        <v>1711</v>
      </c>
      <c r="L232" s="131" t="s">
        <v>596</v>
      </c>
      <c r="M232" s="131" t="s">
        <v>1727</v>
      </c>
      <c r="N232" s="131" t="s">
        <v>1748</v>
      </c>
      <c r="O232" s="131" t="s">
        <v>447</v>
      </c>
      <c r="P232" s="131" t="s">
        <v>197</v>
      </c>
      <c r="Q232" s="131" t="s">
        <v>1729</v>
      </c>
      <c r="R232" s="131"/>
      <c r="S232" s="131"/>
      <c r="T232" s="131"/>
      <c r="U232" s="131"/>
    </row>
    <row r="233" spans="1:251" x14ac:dyDescent="0.25">
      <c r="A233" s="131" t="s">
        <v>1749</v>
      </c>
      <c r="B233" s="131"/>
      <c r="C233" s="131"/>
      <c r="D233" s="131"/>
      <c r="E233" s="131"/>
      <c r="F233" s="149" t="s">
        <v>1733</v>
      </c>
      <c r="G233" s="131"/>
      <c r="H233" s="131" t="s">
        <v>1750</v>
      </c>
      <c r="I233" s="131" t="s">
        <v>442</v>
      </c>
      <c r="J233" s="133">
        <v>42895</v>
      </c>
      <c r="K233" s="131" t="s">
        <v>1711</v>
      </c>
      <c r="L233" s="131" t="s">
        <v>596</v>
      </c>
      <c r="M233" s="131" t="s">
        <v>652</v>
      </c>
      <c r="N233" s="131" t="s">
        <v>1751</v>
      </c>
      <c r="O233" s="131" t="s">
        <v>447</v>
      </c>
      <c r="P233" s="131" t="s">
        <v>197</v>
      </c>
      <c r="Q233" s="131" t="s">
        <v>654</v>
      </c>
      <c r="R233" s="131"/>
      <c r="S233" s="131"/>
      <c r="T233" s="131"/>
      <c r="U233" s="131"/>
    </row>
    <row r="234" spans="1:251" x14ac:dyDescent="0.25">
      <c r="A234" s="131" t="s">
        <v>1752</v>
      </c>
      <c r="F234" s="149" t="s">
        <v>1733</v>
      </c>
      <c r="H234" s="131" t="s">
        <v>1753</v>
      </c>
      <c r="I234" s="131" t="s">
        <v>442</v>
      </c>
      <c r="J234" s="133">
        <v>42895</v>
      </c>
      <c r="K234" s="131" t="s">
        <v>1711</v>
      </c>
      <c r="L234" s="131" t="s">
        <v>596</v>
      </c>
      <c r="M234" s="131" t="s">
        <v>646</v>
      </c>
      <c r="N234" s="131" t="s">
        <v>1754</v>
      </c>
      <c r="O234" s="131" t="s">
        <v>447</v>
      </c>
      <c r="P234" s="131" t="s">
        <v>197</v>
      </c>
      <c r="Q234" s="131" t="s">
        <v>648</v>
      </c>
    </row>
    <row r="235" spans="1:251" x14ac:dyDescent="0.25">
      <c r="A235" s="131" t="s">
        <v>1755</v>
      </c>
      <c r="F235" s="149" t="s">
        <v>1733</v>
      </c>
      <c r="H235" s="131" t="s">
        <v>1756</v>
      </c>
      <c r="I235" s="131" t="s">
        <v>442</v>
      </c>
      <c r="J235" s="133">
        <v>42895</v>
      </c>
      <c r="K235" s="131" t="s">
        <v>1711</v>
      </c>
      <c r="L235" s="131" t="s">
        <v>596</v>
      </c>
      <c r="M235" s="131" t="s">
        <v>628</v>
      </c>
      <c r="N235" s="131" t="s">
        <v>1757</v>
      </c>
      <c r="O235" s="131" t="s">
        <v>507</v>
      </c>
      <c r="P235" s="131" t="s">
        <v>197</v>
      </c>
      <c r="Q235" s="131" t="s">
        <v>630</v>
      </c>
    </row>
    <row r="236" spans="1:251" x14ac:dyDescent="0.25">
      <c r="A236" s="143"/>
      <c r="H236" s="143"/>
      <c r="M236" s="143"/>
      <c r="N236" s="143"/>
      <c r="O236" s="143"/>
      <c r="P236" s="143"/>
      <c r="Q236" s="131"/>
    </row>
    <row r="237" spans="1:251" x14ac:dyDescent="0.25">
      <c r="A237" s="131"/>
      <c r="H237" s="131"/>
      <c r="M237" s="131"/>
      <c r="N237" s="131"/>
      <c r="O237" s="131"/>
      <c r="P237" s="131"/>
      <c r="Q237" s="131"/>
    </row>
    <row r="238" spans="1:251" x14ac:dyDescent="0.25">
      <c r="A238" s="131"/>
      <c r="H238" s="131"/>
      <c r="M238" s="131"/>
      <c r="N238" s="131"/>
      <c r="O238" s="131"/>
      <c r="P238" s="131"/>
      <c r="Q238" s="131"/>
    </row>
    <row r="239" spans="1:251" x14ac:dyDescent="0.25">
      <c r="A239" s="131"/>
      <c r="H239" s="131"/>
      <c r="M239" s="131"/>
      <c r="N239" s="131"/>
      <c r="O239" s="131"/>
      <c r="P239" s="131"/>
      <c r="Q239" s="131"/>
    </row>
  </sheetData>
  <autoFilter ref="A1:IQ235">
    <sortState ref="A203:IQ235">
      <sortCondition ref="F1:F235"/>
    </sortState>
  </autoFilter>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59999389629810485"/>
  </sheetPr>
  <dimension ref="A1:G43"/>
  <sheetViews>
    <sheetView topLeftCell="A21" zoomScale="90" zoomScaleNormal="90" workbookViewId="0">
      <selection activeCell="D23" sqref="D23"/>
    </sheetView>
  </sheetViews>
  <sheetFormatPr defaultRowHeight="14.4" x14ac:dyDescent="0.3"/>
  <cols>
    <col min="1" max="1" width="35.6640625" style="83" customWidth="1"/>
    <col min="2" max="2" width="19.6640625" customWidth="1"/>
    <col min="3" max="3" width="17.6640625" customWidth="1"/>
    <col min="4" max="4" width="35.5546875" style="159" bestFit="1" customWidth="1"/>
    <col min="5" max="5" width="14.88671875" style="159" customWidth="1"/>
    <col min="6" max="6" width="11.44140625" style="159" customWidth="1"/>
    <col min="7" max="7" width="31.109375" customWidth="1"/>
  </cols>
  <sheetData>
    <row r="1" spans="1:7" x14ac:dyDescent="0.3">
      <c r="A1" s="83" t="s">
        <v>1862</v>
      </c>
      <c r="D1" s="158"/>
    </row>
    <row r="2" spans="1:7" ht="37.799999999999997" customHeight="1" x14ac:dyDescent="0.35">
      <c r="B2" s="239" t="s">
        <v>1815</v>
      </c>
      <c r="C2" s="239"/>
      <c r="D2" s="240" t="s">
        <v>1816</v>
      </c>
      <c r="E2" s="240" t="s">
        <v>1817</v>
      </c>
      <c r="F2" s="240" t="s">
        <v>1818</v>
      </c>
      <c r="G2" s="240" t="s">
        <v>1819</v>
      </c>
    </row>
    <row r="3" spans="1:7" ht="36" x14ac:dyDescent="0.45">
      <c r="A3" s="156" t="s">
        <v>28</v>
      </c>
      <c r="B3" s="157" t="s">
        <v>1813</v>
      </c>
      <c r="C3" s="157" t="s">
        <v>1814</v>
      </c>
      <c r="D3" s="240"/>
      <c r="E3" s="240"/>
      <c r="F3" s="240"/>
      <c r="G3" s="240"/>
    </row>
    <row r="4" spans="1:7" ht="59.4" customHeight="1" x14ac:dyDescent="0.3">
      <c r="A4" s="77" t="s">
        <v>30</v>
      </c>
      <c r="B4" s="224">
        <f>COUNTA('HRBPs Focus Feedback'!$B$1:$S$1)</f>
        <v>18</v>
      </c>
      <c r="C4" s="226">
        <f>COUNTA('HRBPs Focus Feedback'!$B$11:$S$11)</f>
        <v>17</v>
      </c>
      <c r="D4" s="164" t="str">
        <f>ROUND((COUNTIF('HRBPs Focus Feedback'!$B11:$S11, $D$2)/$C$4 )*100,0) &amp; " %"</f>
        <v>71 %</v>
      </c>
      <c r="E4" s="164" t="str">
        <f>ROUND((COUNTIF('HRBPs Focus Feedback'!$B11:$S11, $E$2)/$C$4 )*100,0) &amp; " %"</f>
        <v>29 %</v>
      </c>
      <c r="F4" s="164" t="str">
        <f>ROUND((COUNTIF('HRBPs Focus Feedback'!$B11:$S11, $F$2)/$C$4 )*100,0) &amp; " %"</f>
        <v>12 %</v>
      </c>
      <c r="G4" s="77" t="s">
        <v>1861</v>
      </c>
    </row>
    <row r="5" spans="1:7" ht="49.2" customHeight="1" x14ac:dyDescent="0.3">
      <c r="A5" s="78" t="s">
        <v>29</v>
      </c>
      <c r="B5" s="225"/>
      <c r="C5" s="227"/>
      <c r="D5" s="164" t="str">
        <f>ROUND((COUNTIF('HRBPs Focus Feedback'!$B12:$S12, $D$2)/$C$4 )*100,0) &amp; " %"</f>
        <v>6 %</v>
      </c>
      <c r="E5" s="164" t="str">
        <f>ROUND((COUNTIF('HRBPs Focus Feedback'!$B12:$S12, $E$2)/$C$4 )*100,0) &amp; " %"</f>
        <v>82 %</v>
      </c>
      <c r="F5" s="164" t="str">
        <f>ROUND((COUNTIF('HRBPs Focus Feedback'!$B12:$S12, $F$2)/$C$4 )*100,0) &amp; " %"</f>
        <v>12 %</v>
      </c>
      <c r="G5" s="77"/>
    </row>
    <row r="6" spans="1:7" ht="42.6" customHeight="1" x14ac:dyDescent="0.3">
      <c r="A6" s="77" t="s">
        <v>31</v>
      </c>
      <c r="B6" s="225"/>
      <c r="C6" s="227"/>
      <c r="D6" s="164" t="str">
        <f>ROUND((COUNTIF('HRBPs Focus Feedback'!$B13:$S13, $D$2)/$C$4 )*100,0) &amp; " %"</f>
        <v>88 %</v>
      </c>
      <c r="E6" s="164" t="str">
        <f>ROUND((COUNTIF('HRBPs Focus Feedback'!$B13:$S13, $E$2)/$C$4 )*100,0) &amp; " %"</f>
        <v>12 %</v>
      </c>
      <c r="F6" s="164" t="str">
        <f>ROUND((COUNTIF('HRBPs Focus Feedback'!$B13:$S13, $F$2)/$C$4 )*100,0) &amp; " %"</f>
        <v>0 %</v>
      </c>
      <c r="G6" s="77" t="s">
        <v>1820</v>
      </c>
    </row>
    <row r="7" spans="1:7" ht="57.6" x14ac:dyDescent="0.3">
      <c r="A7" s="77" t="s">
        <v>32</v>
      </c>
      <c r="B7" s="225"/>
      <c r="C7" s="227"/>
      <c r="D7" s="164" t="str">
        <f>ROUND((COUNTIF('HRBPs Focus Feedback'!$B15:$S15, $D$2)/$C$4 )*100,0) &amp; " %"</f>
        <v>41 %</v>
      </c>
      <c r="E7" s="164" t="str">
        <f>ROUND((COUNTIF('HRBPs Focus Feedback'!$B15:$S15, $E$2)/$C$4 )*100,0) &amp; " %"</f>
        <v>53 %</v>
      </c>
      <c r="F7" s="164" t="str">
        <f>ROUND((COUNTIF('HRBPs Focus Feedback'!$B15:$S15, $F$2)/$C$4 )*100,0) &amp; " %"</f>
        <v>6 %</v>
      </c>
      <c r="G7" s="77" t="s">
        <v>1830</v>
      </c>
    </row>
    <row r="8" spans="1:7" ht="64.2" customHeight="1" x14ac:dyDescent="0.3">
      <c r="A8" s="77" t="s">
        <v>33</v>
      </c>
      <c r="B8" s="225"/>
      <c r="C8" s="227"/>
      <c r="D8" s="164" t="str">
        <f>ROUND((COUNTIF('HRBPs Focus Feedback'!$B16:$S16, $D$2)/$C$4 )*100,0) &amp; " %"</f>
        <v>0 %</v>
      </c>
      <c r="E8" s="164" t="str">
        <f>ROUND((COUNTIF('HRBPs Focus Feedback'!$B16:$S16, $E$2)/$C$4 )*100,0) &amp; " %"</f>
        <v>35 %</v>
      </c>
      <c r="F8" s="164" t="str">
        <f>ROUND((COUNTIF('HRBPs Focus Feedback'!$B16:$S16, $F$2)/$C$4 )*100,0) &amp; " %"</f>
        <v>65 %</v>
      </c>
      <c r="G8" s="77" t="s">
        <v>1829</v>
      </c>
    </row>
    <row r="9" spans="1:7" ht="129.6" x14ac:dyDescent="0.3">
      <c r="A9" s="77" t="s">
        <v>34</v>
      </c>
      <c r="B9" s="225"/>
      <c r="C9" s="227"/>
      <c r="D9" s="164" t="str">
        <f>ROUND((COUNTIF('HRBPs Focus Feedback'!$B17:$S17, $D$2)/$C$4 )*100,0) &amp; " %"</f>
        <v>18 %</v>
      </c>
      <c r="E9" s="164" t="str">
        <f>ROUND((COUNTIF('HRBPs Focus Feedback'!$B17:$S17, $E$2)/$C$4 )*100,0) &amp; " %"</f>
        <v>71 %</v>
      </c>
      <c r="F9" s="164" t="str">
        <f>ROUND((COUNTIF('HRBPs Focus Feedback'!$B17:$S17, $F$2)/$C$4 )*100,0) &amp; " %"</f>
        <v>12 %</v>
      </c>
      <c r="G9" s="77" t="s">
        <v>1828</v>
      </c>
    </row>
    <row r="10" spans="1:7" ht="28.8" x14ac:dyDescent="0.3">
      <c r="A10" s="77" t="s">
        <v>35</v>
      </c>
      <c r="B10" s="225"/>
      <c r="C10" s="228"/>
      <c r="D10" s="164" t="str">
        <f>ROUND((COUNTIF('HRBPs Focus Feedback'!$B18:$S18, $D$2)/$C$4 )*100,0) &amp; " %"</f>
        <v>12 %</v>
      </c>
      <c r="E10" s="164" t="str">
        <f>ROUND((COUNTIF('HRBPs Focus Feedback'!$B18:$S18, $E$2)/$C$4 )*100,0) &amp; " %"</f>
        <v>59 %</v>
      </c>
      <c r="F10" s="164" t="str">
        <f>ROUND((COUNTIF('HRBPs Focus Feedback'!$B18:$S18, $F$2)/$C$4 )*100,0) &amp; " %"</f>
        <v>6 %</v>
      </c>
      <c r="G10" s="77" t="s">
        <v>1827</v>
      </c>
    </row>
    <row r="11" spans="1:7" ht="38.4" customHeight="1" x14ac:dyDescent="0.3">
      <c r="A11" s="77" t="s">
        <v>36</v>
      </c>
      <c r="B11" s="225"/>
      <c r="C11" s="174">
        <f>COUNTA('HRBPs Focus Feedback'!$B19:$S19)</f>
        <v>16</v>
      </c>
      <c r="D11" s="164" t="str">
        <f>ROUND((COUNTIF('HRBPs Focus Feedback'!$B19:$S19, $D$2)/$C$11 )*100,0) &amp; " %"</f>
        <v>0 %</v>
      </c>
      <c r="E11" s="164" t="str">
        <f>ROUND((COUNTIF('HRBPs Focus Feedback'!$B19:$S19, $E$2)/$C$11 )*100,0) &amp; " %"</f>
        <v>0 %</v>
      </c>
      <c r="F11" s="164" t="str">
        <f>ROUND((COUNTIF('HRBPs Focus Feedback'!$B19:$S19, $F$2)/C11 )*100,0) &amp; " %"</f>
        <v>94 %</v>
      </c>
      <c r="G11" s="77" t="s">
        <v>1831</v>
      </c>
    </row>
    <row r="12" spans="1:7" ht="44.4" customHeight="1" x14ac:dyDescent="0.3">
      <c r="A12" s="77" t="s">
        <v>37</v>
      </c>
      <c r="B12" s="225"/>
      <c r="C12" s="175">
        <f>COUNTA('HRBPs Focus Feedback'!$B20:$S20)</f>
        <v>16</v>
      </c>
      <c r="D12" s="164" t="str">
        <f>ROUND((COUNTIF('HRBPs Focus Feedback'!$B20:$S20, $D$2)/$C$12 )*100,0) &amp; " %"</f>
        <v>25 %</v>
      </c>
      <c r="E12" s="164" t="str">
        <f>ROUND((COUNTIF('HRBPs Focus Feedback'!$B20:$S20, $E$2)/$C$12 )*100,0) &amp; " %"</f>
        <v>81 %</v>
      </c>
      <c r="F12" s="164" t="str">
        <f>ROUND((COUNTIF('HRBPs Focus Feedback'!$B20:$S20, $F$2)/$C$12 )*100,0) &amp; " %"</f>
        <v>0 %</v>
      </c>
      <c r="G12" s="77" t="s">
        <v>1832</v>
      </c>
    </row>
    <row r="13" spans="1:7" ht="43.8" customHeight="1" x14ac:dyDescent="0.3">
      <c r="A13" s="77" t="s">
        <v>38</v>
      </c>
      <c r="B13" s="225"/>
      <c r="C13" s="175">
        <f>COUNTA('HRBPs Focus Feedback'!$B21:$S21)</f>
        <v>16</v>
      </c>
      <c r="D13" s="164" t="str">
        <f>ROUND((COUNTIF('HRBPs Focus Feedback'!$B21:$S21, $D$2)/$C$13 )*100,0) &amp; " %"</f>
        <v>0 %</v>
      </c>
      <c r="E13" s="164" t="str">
        <f>ROUND((COUNTIF('HRBPs Focus Feedback'!$B21:$S21, $E$2)/$C$13 )*100,0) &amp; " %"</f>
        <v>38 %</v>
      </c>
      <c r="F13" s="164" t="str">
        <f>ROUND((COUNTIF('HRBPs Focus Feedback'!$B21:$S21, $F$2)/$C$13 )*100,0) &amp; " %"</f>
        <v>63 %</v>
      </c>
      <c r="G13" s="77" t="s">
        <v>1833</v>
      </c>
    </row>
    <row r="14" spans="1:7" ht="33" customHeight="1" x14ac:dyDescent="0.3">
      <c r="B14" s="83"/>
      <c r="C14" s="83"/>
      <c r="D14" s="83"/>
      <c r="E14" s="83"/>
      <c r="F14" s="83"/>
      <c r="G14" s="161"/>
    </row>
    <row r="15" spans="1:7" ht="276.60000000000002" customHeight="1" x14ac:dyDescent="0.3">
      <c r="A15" s="160" t="s">
        <v>50</v>
      </c>
      <c r="B15" s="229" t="s">
        <v>1826</v>
      </c>
      <c r="C15" s="230"/>
      <c r="D15" s="230"/>
      <c r="E15" s="230"/>
      <c r="F15" s="230"/>
      <c r="G15" s="231"/>
    </row>
    <row r="16" spans="1:7" ht="45.6" customHeight="1" x14ac:dyDescent="0.3">
      <c r="A16" s="162" t="s">
        <v>1839</v>
      </c>
      <c r="B16" s="219" t="s">
        <v>1840</v>
      </c>
      <c r="C16" s="220"/>
      <c r="D16" s="220"/>
      <c r="E16" s="220"/>
      <c r="F16" s="220"/>
      <c r="G16" s="221"/>
    </row>
    <row r="17" spans="1:7" ht="108" customHeight="1" x14ac:dyDescent="0.3">
      <c r="A17" s="162" t="s">
        <v>1838</v>
      </c>
      <c r="B17" s="232" t="s">
        <v>1835</v>
      </c>
      <c r="C17" s="233"/>
      <c r="D17" s="233"/>
      <c r="E17" s="233"/>
      <c r="F17" s="233"/>
      <c r="G17" s="234"/>
    </row>
    <row r="18" spans="1:7" ht="35.4" customHeight="1" x14ac:dyDescent="0.3">
      <c r="A18" s="77" t="s">
        <v>1836</v>
      </c>
      <c r="B18" s="219" t="s">
        <v>1837</v>
      </c>
      <c r="C18" s="220"/>
      <c r="D18" s="220"/>
      <c r="E18" s="220"/>
      <c r="F18" s="220"/>
      <c r="G18" s="221"/>
    </row>
    <row r="19" spans="1:7" ht="114.6" customHeight="1" x14ac:dyDescent="0.3">
      <c r="A19" s="77" t="s">
        <v>1564</v>
      </c>
      <c r="B19" s="232" t="str">
        <f>"• "&amp;'HRBPs Focus Feedback'!M25
&amp;CHAR(10)&amp;
"• "&amp;'HRBPs Focus Feedback'!N25
&amp;CHAR(10)&amp;
"• "&amp;'HRBPs Focus Feedback'!R25
&amp;CHAR(10)&amp;
"• "&amp;'HRBPs Focus Feedback'!Q25
&amp;CHAR(10)&amp;
"• "&amp;'HRBPs Focus Feedback'!S25</f>
        <v>• Search function on the Hub especially for HR so that any keywords for documents can be found quickly
Or maybe even links for HR to find the most appropriate global/regional HR contact to discuss further
• too many informatin on the hub; Search function '
• I agree with Charmaine; Yes.. I hope the search funtion would be better.  No out-of-date information.
• Slide presentation in the Hub; Improve searching function in the Hub will help
• agree - HUB resources</v>
      </c>
      <c r="C19" s="233"/>
      <c r="D19" s="233"/>
      <c r="E19" s="233"/>
      <c r="F19" s="233"/>
      <c r="G19" s="234"/>
    </row>
    <row r="20" spans="1:7" ht="31.8" customHeight="1" x14ac:dyDescent="0.3">
      <c r="B20" s="83"/>
      <c r="C20" s="83"/>
      <c r="D20" s="83"/>
      <c r="E20" s="83"/>
      <c r="F20" s="83"/>
      <c r="G20" s="166"/>
    </row>
    <row r="21" spans="1:7" ht="45" customHeight="1" x14ac:dyDescent="0.35">
      <c r="B21" s="235" t="s">
        <v>1815</v>
      </c>
      <c r="C21" s="236"/>
      <c r="D21" s="237" t="s">
        <v>1841</v>
      </c>
      <c r="E21" s="237" t="s">
        <v>1842</v>
      </c>
      <c r="F21" s="237" t="s">
        <v>1843</v>
      </c>
      <c r="G21" s="167"/>
    </row>
    <row r="22" spans="1:7" ht="23.4" customHeight="1" x14ac:dyDescent="0.45">
      <c r="A22" s="222" t="s">
        <v>54</v>
      </c>
      <c r="B22" s="157" t="s">
        <v>1813</v>
      </c>
      <c r="C22" s="157" t="s">
        <v>1814</v>
      </c>
      <c r="D22" s="238"/>
      <c r="E22" s="238"/>
      <c r="F22" s="238"/>
      <c r="G22" s="167"/>
    </row>
    <row r="23" spans="1:7" ht="172.8" customHeight="1" x14ac:dyDescent="0.3">
      <c r="A23" s="223"/>
      <c r="B23" s="163">
        <f>COUNTA('HRBPs Focus Feedback'!$B$1:$S$1)</f>
        <v>18</v>
      </c>
      <c r="C23" s="163">
        <f>COUNTA('HRBPs Focus Feedback'!$B$26:$S$26)</f>
        <v>16</v>
      </c>
      <c r="D23" s="163" t="str">
        <f>ROUND((COUNTIF('HRBPs Focus Feedback'!$B26:$S26, $D$21)/$C$23 )*100,0)-1 &amp; " %"</f>
        <v>18 %</v>
      </c>
      <c r="E23" s="163" t="str">
        <f>ROUND((COUNTIF('HRBPs Focus Feedback'!$B26:$S26, $E$21)/$C$23 )*100,0) &amp; " %"</f>
        <v>38 %</v>
      </c>
      <c r="F23" s="163" t="str">
        <f>ROUND((COUNTIF('HRBPs Focus Feedback'!$B26:$S26, $F$21)/$C$23 )*100,0) &amp; " %"</f>
        <v>44 %</v>
      </c>
      <c r="G23" s="168"/>
    </row>
    <row r="24" spans="1:7" ht="75" customHeight="1" x14ac:dyDescent="0.3">
      <c r="A24" s="77" t="s">
        <v>1844</v>
      </c>
      <c r="B24" s="213" t="s">
        <v>1845</v>
      </c>
      <c r="C24" s="214"/>
      <c r="D24" s="214"/>
      <c r="E24" s="214"/>
      <c r="F24" s="214"/>
      <c r="G24" s="215"/>
    </row>
    <row r="25" spans="1:7" ht="202.2" customHeight="1" x14ac:dyDescent="0.3">
      <c r="A25" s="77" t="s">
        <v>1846</v>
      </c>
      <c r="B25" s="216" t="str">
        <f>"• "&amp; 'HRBPs Focus Feedback'!E27&amp;CHAR(10)&amp;
"• "&amp;'HRBPs Focus Feedback'!F27 &amp;CHAR(10)&amp;
"• "&amp;'HRBPs Focus Feedback'!G27 &amp;CHAR(10)&amp;
"• "&amp;'HRBPs Focus Feedback'!H27 &amp;CHAR(10)&amp;
"• "&amp;'HRBPs Focus Feedback'!K27 &amp;CHAR(10)&amp;
"• "&amp;'HRBPs Focus Feedback'!L27 &amp;CHAR(10)&amp;
"• "&amp;'HRBPs Focus Feedback'!Q27 &amp;CHAR(10)&amp;
"• "&amp;'HRBPs Focus Feedback'!R27</f>
        <v>• Add diversity and inclusion training especially regarding managing with an age gap in employees. Having 2 summits a year or something. Connecting younger and more experienced employees in a mentorship program.
• Skill sessions could be expanded to provide more options to attendes.
Expanding amount of times held per year in order to accommodate schedules.
• Ammend it to attract managers who have not participated so far.
• Agrees with Tasha. 
2-3 Days, break, regroup after several months for a debrief (what worked, what didn’t, etc). 
• At least 2 Days, not necessarily consecutively. Many people enjoy the summits due to the collaboration and content. Networking with other managers for solutions and strategies is important
• The time length is fine. We should have more robust content regarding couragous conversations and management courage. If you lengthen it I think you'll lose people. 
• 2 days, time off, then more session time
• Basically the current one is good.  But I'm not sure if 1.5 days virtual session is comfortable to participants.</v>
      </c>
      <c r="C25" s="217"/>
      <c r="D25" s="217"/>
      <c r="E25" s="217"/>
      <c r="F25" s="217"/>
      <c r="G25" s="218"/>
    </row>
    <row r="26" spans="1:7" ht="44.4" customHeight="1" x14ac:dyDescent="0.3">
      <c r="B26" s="83"/>
      <c r="C26" s="83"/>
      <c r="D26" s="83"/>
      <c r="E26" s="83"/>
      <c r="F26" s="83"/>
      <c r="G26" s="169"/>
    </row>
    <row r="27" spans="1:7" ht="43.2" x14ac:dyDescent="0.3">
      <c r="A27" s="160" t="s">
        <v>46</v>
      </c>
      <c r="B27" s="201" t="s">
        <v>1847</v>
      </c>
      <c r="C27" s="202"/>
      <c r="D27" s="202"/>
      <c r="E27" s="202"/>
      <c r="F27" s="202"/>
      <c r="G27" s="203"/>
    </row>
    <row r="28" spans="1:7" ht="43.2" x14ac:dyDescent="0.3">
      <c r="A28" s="160" t="s">
        <v>47</v>
      </c>
      <c r="B28" s="219" t="s">
        <v>1847</v>
      </c>
      <c r="C28" s="220"/>
      <c r="D28" s="220"/>
      <c r="E28" s="220"/>
      <c r="F28" s="220"/>
      <c r="G28" s="221"/>
    </row>
    <row r="29" spans="1:7" ht="57.6" x14ac:dyDescent="0.3">
      <c r="A29" s="160" t="s">
        <v>48</v>
      </c>
      <c r="B29" s="201" t="s">
        <v>1847</v>
      </c>
      <c r="C29" s="202"/>
      <c r="D29" s="202"/>
      <c r="E29" s="202"/>
      <c r="F29" s="202"/>
      <c r="G29" s="203"/>
    </row>
    <row r="30" spans="1:7" ht="72" customHeight="1" x14ac:dyDescent="0.3">
      <c r="A30" s="160" t="s">
        <v>1860</v>
      </c>
      <c r="B30" s="206" t="str">
        <f>"• "&amp;'HRBPs Focus Feedback'!M31&amp;CHAR(10)&amp;
"• "&amp;'HRBPs Focus Feedback'!N31&amp;CHAR(10)&amp;
"• "&amp;'HRBPs Focus Feedback'!P31&amp;CHAR(10)&amp;
"• "&amp;'HRBPs Focus Feedback'!Q31&amp;CHAR(10)&amp;
"• "&amp;'HRBPs Focus Feedback'!R31&amp;CHAR(10)&amp;
"• "&amp;'HRBPs Focus Feedback'!S31</f>
        <v>• 60-90 days after promotion/onboarding is reasonable
• It doesn’t matter, as we always encourage our managers to attend the summit as soon as possible. 
• 30-60 days. This will help them understand their role better and be given info on how to manage people.
• After the promotion
• 30-60 days since the manager will have some experience to put towards the session and will be able to network with other managers then.
• 60-90 days after promotion/onboarding is reasonable</v>
      </c>
      <c r="C30" s="207"/>
      <c r="D30" s="207"/>
      <c r="E30" s="207"/>
      <c r="F30" s="207"/>
      <c r="G30" s="208"/>
    </row>
    <row r="31" spans="1:7" ht="43.8" customHeight="1" x14ac:dyDescent="0.3">
      <c r="A31" s="165"/>
      <c r="B31" s="83"/>
      <c r="C31" s="83"/>
      <c r="D31" s="83"/>
      <c r="E31" s="83"/>
      <c r="F31" s="172"/>
      <c r="G31" s="169"/>
    </row>
    <row r="32" spans="1:7" ht="24" customHeight="1" x14ac:dyDescent="0.3">
      <c r="A32" s="80"/>
      <c r="B32" s="211" t="s">
        <v>1848</v>
      </c>
      <c r="C32" s="212"/>
      <c r="D32" s="211" t="s">
        <v>1849</v>
      </c>
      <c r="E32" s="212"/>
      <c r="F32" s="171"/>
      <c r="G32" s="167"/>
    </row>
    <row r="33" spans="1:7" ht="28.2" customHeight="1" x14ac:dyDescent="0.3">
      <c r="A33" s="209" t="s">
        <v>1761</v>
      </c>
      <c r="B33" s="204" t="s">
        <v>1850</v>
      </c>
      <c r="C33" s="205"/>
      <c r="D33" s="201" t="str">
        <f>ROUND((COUNTIF('HRBPs Focus Feedback'!$B$32:$S$32, B33)/COUNTA('HRBPs Focus Feedback'!$B$32:$S$32) )*100,0) &amp; " %"</f>
        <v>31 %</v>
      </c>
      <c r="E33" s="203"/>
      <c r="F33" s="171"/>
      <c r="G33" s="167"/>
    </row>
    <row r="34" spans="1:7" ht="32.4" customHeight="1" x14ac:dyDescent="0.3">
      <c r="A34" s="209"/>
      <c r="B34" s="204" t="s">
        <v>1851</v>
      </c>
      <c r="C34" s="205"/>
      <c r="D34" s="201" t="str">
        <f>ROUND((COUNTIF('HRBPs Focus Feedback'!$B$32:$S$32, B34)/COUNTA('HRBPs Focus Feedback'!$B$32:$S$32) )*100,0) &amp; " %"</f>
        <v>23 %</v>
      </c>
      <c r="E34" s="203"/>
      <c r="F34" s="171"/>
      <c r="G34" s="167"/>
    </row>
    <row r="35" spans="1:7" ht="29.4" customHeight="1" x14ac:dyDescent="0.3">
      <c r="A35" s="209"/>
      <c r="B35" s="204" t="s">
        <v>1852</v>
      </c>
      <c r="C35" s="205"/>
      <c r="D35" s="201" t="str">
        <f>ROUND((COUNTIF('HRBPs Focus Feedback'!$B$32:$S$32, B35)/COUNTA('HRBPs Focus Feedback'!$B$32:$S$32) )*100,0) &amp; " %"</f>
        <v>31 %</v>
      </c>
      <c r="E35" s="203"/>
      <c r="F35" s="171"/>
      <c r="G35" s="167"/>
    </row>
    <row r="36" spans="1:7" ht="28.8" customHeight="1" x14ac:dyDescent="0.3">
      <c r="A36" s="209"/>
      <c r="B36" s="204" t="s">
        <v>1853</v>
      </c>
      <c r="C36" s="205"/>
      <c r="D36" s="201" t="str">
        <f>ROUND((COUNTIF('HRBPs Focus Feedback'!$B$32:$S$32, B36)/COUNTA('HRBPs Focus Feedback'!$B$32:$S$32) )*100,0) &amp; " %"</f>
        <v>46 %</v>
      </c>
      <c r="E36" s="203"/>
      <c r="F36" s="171"/>
      <c r="G36" s="167"/>
    </row>
    <row r="37" spans="1:7" ht="28.8" customHeight="1" x14ac:dyDescent="0.3">
      <c r="A37" s="209"/>
      <c r="B37" s="204" t="s">
        <v>1854</v>
      </c>
      <c r="C37" s="205"/>
      <c r="D37" s="201" t="str">
        <f>ROUND((COUNTIF('HRBPs Focus Feedback'!$B$32:$S$32, B37)/COUNTA('HRBPs Focus Feedback'!$B$32:$S$32) )*100,0) &amp; " %"</f>
        <v>15 %</v>
      </c>
      <c r="E37" s="203"/>
      <c r="F37" s="171"/>
      <c r="G37" s="167"/>
    </row>
    <row r="38" spans="1:7" ht="28.2" customHeight="1" x14ac:dyDescent="0.3">
      <c r="A38" s="209"/>
      <c r="B38" s="204" t="s">
        <v>1855</v>
      </c>
      <c r="C38" s="205"/>
      <c r="D38" s="201" t="str">
        <f>ROUND((COUNTIF('HRBPs Focus Feedback'!$B$32:$S$32, B38)/COUNTA('HRBPs Focus Feedback'!$B$32:$S$32) )*100,0) &amp; " %"</f>
        <v>15 %</v>
      </c>
      <c r="E38" s="203"/>
      <c r="F38" s="171"/>
      <c r="G38" s="167"/>
    </row>
    <row r="39" spans="1:7" ht="27.6" customHeight="1" x14ac:dyDescent="0.3">
      <c r="A39" s="209"/>
      <c r="B39" s="204" t="s">
        <v>1856</v>
      </c>
      <c r="C39" s="205"/>
      <c r="D39" s="201" t="str">
        <f>ROUND((COUNTIF('HRBPs Focus Feedback'!$B$32:$S$32, B39)/COUNTA('HRBPs Focus Feedback'!$B$32:$S$32) )*100,0) &amp; " %"</f>
        <v>54 %</v>
      </c>
      <c r="E39" s="203"/>
      <c r="F39" s="171"/>
      <c r="G39" s="167"/>
    </row>
    <row r="40" spans="1:7" ht="28.8" customHeight="1" x14ac:dyDescent="0.3">
      <c r="A40" s="209"/>
      <c r="B40" s="204" t="s">
        <v>1857</v>
      </c>
      <c r="C40" s="205"/>
      <c r="D40" s="201" t="str">
        <f>ROUND((COUNTIF('HRBPs Focus Feedback'!$B$32:$S$32, B40)/COUNTA('HRBPs Focus Feedback'!$B$32:$S$32) )*100,0) &amp; " %"</f>
        <v>23 %</v>
      </c>
      <c r="E40" s="203"/>
      <c r="F40" s="171"/>
      <c r="G40" s="167"/>
    </row>
    <row r="41" spans="1:7" ht="25.2" customHeight="1" x14ac:dyDescent="0.3">
      <c r="A41" s="209"/>
      <c r="B41" s="204" t="s">
        <v>1858</v>
      </c>
      <c r="C41" s="205"/>
      <c r="D41" s="201" t="str">
        <f>ROUND((COUNTIF('HRBPs Focus Feedback'!$B$32:$S$32, B41)/COUNTA('HRBPs Focus Feedback'!$B$32:$S$32) )*100,0) &amp; " %"</f>
        <v>15 %</v>
      </c>
      <c r="E41" s="203"/>
      <c r="F41" s="171"/>
      <c r="G41" s="167"/>
    </row>
    <row r="42" spans="1:7" ht="27.6" customHeight="1" x14ac:dyDescent="0.3">
      <c r="A42" s="210"/>
      <c r="B42" s="204" t="s">
        <v>1859</v>
      </c>
      <c r="C42" s="205"/>
      <c r="D42" s="201" t="str">
        <f>ROUND((COUNTIF('HRBPs Focus Feedback'!$B$32:$S$32, B42)/COUNTA('HRBPs Focus Feedback'!$B$32:$S$32) )*100,0) &amp; " %"</f>
        <v>38 %</v>
      </c>
      <c r="E42" s="203"/>
      <c r="F42" s="173"/>
      <c r="G42" s="168"/>
    </row>
    <row r="43" spans="1:7" ht="65.400000000000006" customHeight="1" x14ac:dyDescent="0.3">
      <c r="A43" s="170" t="s">
        <v>49</v>
      </c>
      <c r="B43" s="201" t="s">
        <v>1847</v>
      </c>
      <c r="C43" s="202"/>
      <c r="D43" s="202"/>
      <c r="E43" s="202"/>
      <c r="F43" s="202"/>
      <c r="G43" s="203"/>
    </row>
  </sheetData>
  <mergeCells count="47">
    <mergeCell ref="B2:C2"/>
    <mergeCell ref="D2:D3"/>
    <mergeCell ref="E2:E3"/>
    <mergeCell ref="F2:F3"/>
    <mergeCell ref="G2:G3"/>
    <mergeCell ref="A22:A23"/>
    <mergeCell ref="B4:B13"/>
    <mergeCell ref="C4:C10"/>
    <mergeCell ref="B15:G15"/>
    <mergeCell ref="B17:G17"/>
    <mergeCell ref="B18:G18"/>
    <mergeCell ref="B16:G16"/>
    <mergeCell ref="B19:G19"/>
    <mergeCell ref="B21:C21"/>
    <mergeCell ref="D21:D22"/>
    <mergeCell ref="E21:E22"/>
    <mergeCell ref="F21:F22"/>
    <mergeCell ref="B24:G24"/>
    <mergeCell ref="B25:G25"/>
    <mergeCell ref="B27:G27"/>
    <mergeCell ref="B28:G28"/>
    <mergeCell ref="B29:G29"/>
    <mergeCell ref="D37:E37"/>
    <mergeCell ref="B30:G30"/>
    <mergeCell ref="A33:A42"/>
    <mergeCell ref="B32:C32"/>
    <mergeCell ref="B33:C33"/>
    <mergeCell ref="B34:C34"/>
    <mergeCell ref="B35:C35"/>
    <mergeCell ref="B36:C36"/>
    <mergeCell ref="B37:C37"/>
    <mergeCell ref="B38:C38"/>
    <mergeCell ref="D32:E32"/>
    <mergeCell ref="D33:E33"/>
    <mergeCell ref="D34:E34"/>
    <mergeCell ref="D35:E35"/>
    <mergeCell ref="D36:E36"/>
    <mergeCell ref="D38:E38"/>
    <mergeCell ref="B43:G43"/>
    <mergeCell ref="B39:C39"/>
    <mergeCell ref="B40:C40"/>
    <mergeCell ref="B41:C41"/>
    <mergeCell ref="B42:C42"/>
    <mergeCell ref="D40:E40"/>
    <mergeCell ref="D39:E39"/>
    <mergeCell ref="D41:E41"/>
    <mergeCell ref="D42:E42"/>
  </mergeCells>
  <conditionalFormatting sqref="A3:A13 A15:A19 A24:A25">
    <cfRule type="expression" dxfId="532" priority="28">
      <formula>MOD(ROW(),2)=0</formula>
    </cfRule>
  </conditionalFormatting>
  <conditionalFormatting sqref="A14:G14">
    <cfRule type="expression" dxfId="531" priority="27">
      <formula>MOD(ROW(),2)=0</formula>
    </cfRule>
  </conditionalFormatting>
  <conditionalFormatting sqref="A14:G14">
    <cfRule type="containsBlanks" dxfId="530" priority="26">
      <formula>LEN(TRIM(A14))=0</formula>
    </cfRule>
  </conditionalFormatting>
  <conditionalFormatting sqref="A14:G14">
    <cfRule type="containsBlanks" dxfId="529" priority="25">
      <formula>LEN(TRIM(A14))=0</formula>
    </cfRule>
  </conditionalFormatting>
  <conditionalFormatting sqref="A20:G20">
    <cfRule type="expression" dxfId="528" priority="23">
      <formula>MOD(ROW(),2)=0</formula>
    </cfRule>
  </conditionalFormatting>
  <conditionalFormatting sqref="A20:G20">
    <cfRule type="containsBlanks" dxfId="527" priority="22">
      <formula>LEN(TRIM(A20))=0</formula>
    </cfRule>
  </conditionalFormatting>
  <conditionalFormatting sqref="A20:G20">
    <cfRule type="containsBlanks" dxfId="526" priority="21">
      <formula>LEN(TRIM(A20))=0</formula>
    </cfRule>
  </conditionalFormatting>
  <conditionalFormatting sqref="A31:G31">
    <cfRule type="containsBlanks" dxfId="525" priority="13">
      <formula>LEN(TRIM(A31))=0</formula>
    </cfRule>
  </conditionalFormatting>
  <conditionalFormatting sqref="A26:G26">
    <cfRule type="expression" dxfId="524" priority="20">
      <formula>MOD(ROW(),2)=0</formula>
    </cfRule>
  </conditionalFormatting>
  <conditionalFormatting sqref="A26:G26">
    <cfRule type="containsBlanks" dxfId="523" priority="19">
      <formula>LEN(TRIM(A26))=0</formula>
    </cfRule>
  </conditionalFormatting>
  <conditionalFormatting sqref="A26:G26">
    <cfRule type="containsBlanks" dxfId="522" priority="18">
      <formula>LEN(TRIM(A26))=0</formula>
    </cfRule>
  </conditionalFormatting>
  <conditionalFormatting sqref="A27">
    <cfRule type="expression" dxfId="521" priority="17">
      <formula>MOD(ROW(),2)=0</formula>
    </cfRule>
  </conditionalFormatting>
  <conditionalFormatting sqref="A28:A29">
    <cfRule type="expression" dxfId="520" priority="16">
      <formula>MOD(ROW(),2)=0</formula>
    </cfRule>
  </conditionalFormatting>
  <conditionalFormatting sqref="A31:G31">
    <cfRule type="expression" dxfId="519" priority="15">
      <formula>MOD(ROW(),2)=0</formula>
    </cfRule>
  </conditionalFormatting>
  <conditionalFormatting sqref="A31:G31">
    <cfRule type="containsBlanks" dxfId="518" priority="14">
      <formula>LEN(TRIM(A31))=0</formula>
    </cfRule>
  </conditionalFormatting>
  <conditionalFormatting sqref="A32">
    <cfRule type="containsBlanks" dxfId="517" priority="10">
      <formula>LEN(TRIM(A32))=0</formula>
    </cfRule>
  </conditionalFormatting>
  <conditionalFormatting sqref="A32">
    <cfRule type="expression" dxfId="516" priority="12">
      <formula>MOD(ROW(),2)=0</formula>
    </cfRule>
  </conditionalFormatting>
  <conditionalFormatting sqref="A32">
    <cfRule type="containsBlanks" dxfId="515" priority="11">
      <formula>LEN(TRIM(A32))=0</formula>
    </cfRule>
  </conditionalFormatting>
  <conditionalFormatting sqref="D4:G13">
    <cfRule type="expression" dxfId="514" priority="9">
      <formula>MOD(ROW(),2)=0</formula>
    </cfRule>
  </conditionalFormatting>
  <conditionalFormatting sqref="B16">
    <cfRule type="expression" dxfId="513" priority="8">
      <formula>MOD(ROW(),2)=0</formula>
    </cfRule>
  </conditionalFormatting>
  <conditionalFormatting sqref="B18">
    <cfRule type="expression" dxfId="512" priority="7">
      <formula>MOD(ROW(),2)=0</formula>
    </cfRule>
  </conditionalFormatting>
  <conditionalFormatting sqref="A21">
    <cfRule type="expression" dxfId="511" priority="6">
      <formula>MOD(ROW(),2)=0</formula>
    </cfRule>
  </conditionalFormatting>
  <conditionalFormatting sqref="A21">
    <cfRule type="containsBlanks" dxfId="510" priority="5">
      <formula>LEN(TRIM(A21))=0</formula>
    </cfRule>
  </conditionalFormatting>
  <conditionalFormatting sqref="A21">
    <cfRule type="containsBlanks" dxfId="509" priority="4">
      <formula>LEN(TRIM(A21))=0</formula>
    </cfRule>
  </conditionalFormatting>
  <conditionalFormatting sqref="B24">
    <cfRule type="expression" dxfId="508" priority="3">
      <formula>MOD(ROW(),2)=0</formula>
    </cfRule>
  </conditionalFormatting>
  <conditionalFormatting sqref="B28">
    <cfRule type="expression" dxfId="507" priority="2">
      <formula>MOD(ROW(),2)=0</formula>
    </cfRule>
  </conditionalFormatting>
  <conditionalFormatting sqref="A30:B30">
    <cfRule type="expression" dxfId="506" priority="1">
      <formula>MOD(ROW(),2)=0</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59999389629810485"/>
  </sheetPr>
  <dimension ref="A2:S515"/>
  <sheetViews>
    <sheetView tabSelected="1" topLeftCell="A321" zoomScale="90" zoomScaleNormal="90" workbookViewId="0">
      <selection activeCell="A503" sqref="A503:G503"/>
    </sheetView>
  </sheetViews>
  <sheetFormatPr defaultRowHeight="14.4" x14ac:dyDescent="0.3"/>
  <cols>
    <col min="1" max="1" width="37.5546875" customWidth="1"/>
    <col min="2" max="2" width="16.77734375" customWidth="1"/>
    <col min="3" max="3" width="15" customWidth="1"/>
    <col min="4" max="5" width="12.21875" customWidth="1"/>
    <col min="6" max="6" width="11.109375" customWidth="1"/>
    <col min="7" max="7" width="8.88671875" customWidth="1"/>
  </cols>
  <sheetData>
    <row r="2" spans="1:19" ht="66.599999999999994" customHeight="1" x14ac:dyDescent="0.3">
      <c r="A2" s="185" t="s">
        <v>76</v>
      </c>
      <c r="B2" s="248" t="str">
        <f>"No - "&amp; ROUND((COUNTIF('MaTR Focus Feedback'!B$8:AI$8,"No")/COUNTA('MaTR Focus Feedback'!B$8:AI$8))*100,0)&amp;" %"
&amp;CHAR(10)&amp;
"Yes - "&amp; ROUND((COUNTIF('MaTR Focus Feedback'!B$8:AI$8,"Yes")/COUNTA('MaTR Focus Feedback'!B$8:AI$8))*100,0)&amp;" %"</f>
        <v>No - 13 %
Yes - 83 %</v>
      </c>
      <c r="C2" s="249"/>
      <c r="D2" s="249"/>
      <c r="E2" s="249"/>
      <c r="F2" s="249"/>
      <c r="G2" s="197"/>
    </row>
    <row r="3" spans="1:19" x14ac:dyDescent="0.3">
      <c r="A3" s="255"/>
      <c r="B3" s="256"/>
      <c r="C3" s="256"/>
      <c r="D3" s="256"/>
      <c r="E3" s="256"/>
      <c r="F3" s="256"/>
      <c r="G3" s="257"/>
    </row>
    <row r="4" spans="1:19" ht="37.799999999999997" customHeight="1" x14ac:dyDescent="0.3">
      <c r="A4" s="103"/>
      <c r="B4" s="247" t="s">
        <v>1815</v>
      </c>
      <c r="C4" s="247"/>
      <c r="D4" s="247"/>
      <c r="E4" s="247"/>
      <c r="F4" s="247"/>
      <c r="G4" s="247"/>
    </row>
    <row r="5" spans="1:19" ht="37.799999999999997" customHeight="1" x14ac:dyDescent="0.3">
      <c r="A5" s="103"/>
      <c r="B5" s="243" t="s">
        <v>1813</v>
      </c>
      <c r="C5" s="244"/>
      <c r="D5" s="245"/>
      <c r="E5" s="243" t="s">
        <v>1814</v>
      </c>
      <c r="F5" s="244"/>
      <c r="G5" s="245"/>
    </row>
    <row r="6" spans="1:19" ht="61.8" customHeight="1" x14ac:dyDescent="0.3">
      <c r="A6" s="253" t="s">
        <v>50</v>
      </c>
      <c r="B6" s="246">
        <f>COUNTA('MaTR Focus Feedback'!$B$1:$AN$1)</f>
        <v>39</v>
      </c>
      <c r="C6" s="246"/>
      <c r="D6" s="246"/>
      <c r="E6" s="246">
        <f>COUNTA('MaTR Focus Feedback'!A9:AN9)</f>
        <v>34</v>
      </c>
      <c r="F6" s="246"/>
      <c r="G6" s="246"/>
    </row>
    <row r="7" spans="1:19" ht="42" customHeight="1" x14ac:dyDescent="0.3">
      <c r="A7" s="254"/>
      <c r="B7" s="250" t="s">
        <v>1889</v>
      </c>
      <c r="C7" s="251"/>
      <c r="D7" s="251"/>
      <c r="E7" s="251"/>
      <c r="F7" s="251"/>
      <c r="G7" s="252"/>
    </row>
    <row r="8" spans="1:19" x14ac:dyDescent="0.3">
      <c r="A8" s="177" t="s">
        <v>1892</v>
      </c>
      <c r="B8" s="219" t="str">
        <f>ROUND((COUNTIF('MaTR Focus Feedback'!$B$9:$AN$9, "*mentoring*")/$E$6 )*100,0) +ROUND((COUNTIF('MaTR Focus Feedback'!$B$9:$AN$9, "*mentorship*")/$E$6 )*100,0) +ROUND((COUNTIF('MaTR Focus Feedback'!$B$9:$AN$9, "*mentors*")/$E$6 )*100,0) +ROUND((COUNTIF('MaTR Focus Feedback'!$B$9:$AN$9, "*mentor*")/$E$6 )*100,0) &amp; " %"</f>
        <v>21 %</v>
      </c>
      <c r="C8" s="220"/>
      <c r="D8" s="220"/>
      <c r="E8" s="220"/>
      <c r="F8" s="220"/>
      <c r="G8" s="221"/>
      <c r="I8" s="176"/>
      <c r="J8" s="176"/>
      <c r="K8" s="176"/>
      <c r="L8" s="176"/>
      <c r="M8" s="176"/>
      <c r="N8" s="176"/>
      <c r="O8" s="176"/>
      <c r="P8" s="176"/>
      <c r="Q8" s="176"/>
      <c r="R8" s="176"/>
      <c r="S8" s="176"/>
    </row>
    <row r="9" spans="1:19" ht="14.4" customHeight="1" x14ac:dyDescent="0.3">
      <c r="A9" s="160" t="s">
        <v>1866</v>
      </c>
      <c r="B9" s="219" t="str">
        <f>ROUND((COUNTIF('MaTR Focus Feedback'!$B$9:$AN$9, "*communication*")/$E$6 )*100,0) +ROUND((COUNTIF('MaTR Focus Feedback'!$B$9:$AN$9, "*communicating*")/$E$6 )*100,0) &amp; " %"</f>
        <v>18 %</v>
      </c>
      <c r="C9" s="220"/>
      <c r="D9" s="220"/>
      <c r="E9" s="220"/>
      <c r="F9" s="220"/>
      <c r="G9" s="221"/>
      <c r="I9" s="176"/>
      <c r="J9" s="176"/>
      <c r="K9" s="176"/>
      <c r="L9" s="176"/>
      <c r="M9" s="176"/>
      <c r="N9" s="176"/>
      <c r="O9" s="176"/>
      <c r="P9" s="176"/>
      <c r="Q9" s="176"/>
      <c r="R9" s="176"/>
      <c r="S9" s="176"/>
    </row>
    <row r="10" spans="1:19" ht="14.4" customHeight="1" x14ac:dyDescent="0.3">
      <c r="A10" s="160" t="s">
        <v>1885</v>
      </c>
      <c r="B10" s="219" t="str">
        <f>ROUND((COUNTIF('MaTR Focus Feedback'!$B$9:$AN$9, "*Leading by example*")/$E$6 )*100,0) +ROUND((COUNTIF('MaTR Focus Feedback'!$B$9:$AN$9, "*being a leader*")/$E$6 )*100,0) + ROUND((COUNTIF('MaTR Focus Feedback'!$B$9:$AN$9, "*leadership*")/$E$6 )*100,0) &amp; " %"</f>
        <v>18 %</v>
      </c>
      <c r="C10" s="220"/>
      <c r="D10" s="220"/>
      <c r="E10" s="220"/>
      <c r="F10" s="220"/>
      <c r="G10" s="221"/>
      <c r="I10" s="176"/>
      <c r="J10" s="176"/>
      <c r="K10" s="176"/>
      <c r="L10" s="176"/>
      <c r="M10" s="176"/>
      <c r="N10" s="176"/>
      <c r="O10" s="176"/>
      <c r="P10" s="176"/>
      <c r="Q10" s="176"/>
      <c r="R10" s="176"/>
      <c r="S10" s="176"/>
    </row>
    <row r="11" spans="1:19" ht="14.4" customHeight="1" x14ac:dyDescent="0.3">
      <c r="A11" s="160" t="s">
        <v>1867</v>
      </c>
      <c r="B11" s="219" t="str">
        <f>ROUND((COUNTIF('MaTR Focus Feedback'!$B$9:$AN$9, "*trainings*")/$E$6 )*100,0) +ROUND((COUNTIF('MaTR Focus Feedback'!$B$9:$AN$9, "*training*")/$E$6 )*100,0) &amp; " %"</f>
        <v>15 %</v>
      </c>
      <c r="C11" s="220"/>
      <c r="D11" s="220"/>
      <c r="E11" s="220"/>
      <c r="F11" s="220"/>
      <c r="G11" s="221"/>
    </row>
    <row r="12" spans="1:19" ht="14.4" customHeight="1" x14ac:dyDescent="0.3">
      <c r="A12" s="160" t="s">
        <v>1881</v>
      </c>
      <c r="B12" s="219" t="str">
        <f>ROUND((COUNTIF('MaTR Focus Feedback'!$B$9:$AN$9, "*People Management*")/$E$6 )*100,0) +ROUND((COUNTIF('MaTR Focus Feedback'!$B$9:$AN$9, "*managing people*")/$E$6 )*100,0) +ROUND((COUNTIF('MaTR Focus Feedback'!$B$9:$AN$9, "*Managing and working with new people*")/$E$6 )*100,0) &amp; " %"</f>
        <v>15 %</v>
      </c>
      <c r="C12" s="220"/>
      <c r="D12" s="220"/>
      <c r="E12" s="220"/>
      <c r="F12" s="220"/>
      <c r="G12" s="221"/>
    </row>
    <row r="13" spans="1:19" ht="14.4" customHeight="1" x14ac:dyDescent="0.3">
      <c r="A13" s="160" t="s">
        <v>1876</v>
      </c>
      <c r="B13" s="219" t="str">
        <f>ROUND((COUNTIF('MaTR Focus Feedback'!$B$9:$AN$9, "*coaching*")/$E$6 )*100,0) &amp; " %"</f>
        <v>9 %</v>
      </c>
      <c r="C13" s="220"/>
      <c r="D13" s="220"/>
      <c r="E13" s="220"/>
      <c r="F13" s="220"/>
      <c r="G13" s="221"/>
    </row>
    <row r="14" spans="1:19" ht="14.4" customHeight="1" x14ac:dyDescent="0.3">
      <c r="A14" s="160" t="s">
        <v>1870</v>
      </c>
      <c r="B14" s="219" t="str">
        <f>ROUND((COUNTIF('MaTR Focus Feedback'!$B$9:$AN$9, "*management skills*")/$E$6 )*100,0) +ROUND((COUNTIF('MaTR Focus Feedback'!$B$9:$AN$9, "*management practice*")/$E$6 )*100,0) &amp; " %"</f>
        <v>9 %</v>
      </c>
      <c r="C14" s="220"/>
      <c r="D14" s="220"/>
      <c r="E14" s="220"/>
      <c r="F14" s="220"/>
      <c r="G14" s="221"/>
      <c r="H14" s="176"/>
    </row>
    <row r="15" spans="1:19" ht="14.4" customHeight="1" x14ac:dyDescent="0.3">
      <c r="A15" s="160" t="s">
        <v>1869</v>
      </c>
      <c r="B15" s="219" t="str">
        <f>ROUND((COUNTIF('MaTR Focus Feedback'!$B$9:$AN$9, "*delegation*")/$E$6 )*100,0) +ROUND((COUNTIF('MaTR Focus Feedback'!$B$9:$AN$9, "*delegating*")/$E$6 )*100,0) &amp; " %"</f>
        <v>9 %</v>
      </c>
      <c r="C15" s="220"/>
      <c r="D15" s="220"/>
      <c r="E15" s="220"/>
      <c r="F15" s="220"/>
      <c r="G15" s="221"/>
    </row>
    <row r="16" spans="1:19" ht="14.4" customHeight="1" x14ac:dyDescent="0.3">
      <c r="A16" s="160" t="s">
        <v>1890</v>
      </c>
      <c r="B16" s="219" t="str">
        <f>ROUND((COUNTIF('MaTR Focus Feedback'!$B$9:$AN$9, "*Team Management*")/$E$6 )*100,0) +ROUND((COUNTIF('MaTR Focus Feedback'!$B$9:$AN$9, "*teamwork*")/$E$6 )*100,0) &amp; " %"</f>
        <v>9 %</v>
      </c>
      <c r="C16" s="220"/>
      <c r="D16" s="220"/>
      <c r="E16" s="220"/>
      <c r="F16" s="220"/>
      <c r="G16" s="221"/>
    </row>
    <row r="17" spans="1:8" ht="14.4" customHeight="1" x14ac:dyDescent="0.3">
      <c r="A17" s="160" t="s">
        <v>1875</v>
      </c>
      <c r="B17" s="219" t="str">
        <f>ROUND((COUNTIF('MaTR Focus Feedback'!$B$9:$AN$9, "*delegation*")/$E$6 )*100,0) &amp; " %"</f>
        <v>6 %</v>
      </c>
      <c r="C17" s="220"/>
      <c r="D17" s="220"/>
      <c r="E17" s="220"/>
      <c r="F17" s="220"/>
      <c r="G17" s="221"/>
    </row>
    <row r="18" spans="1:8" ht="15.6" customHeight="1" x14ac:dyDescent="0.3">
      <c r="A18" s="160" t="s">
        <v>1873</v>
      </c>
      <c r="B18" s="219" t="str">
        <f>ROUND((COUNTIF('MaTR Focus Feedback'!$B$9:$AN$9, "*Expectations*")/$E$6 )*100,0) &amp; " %"</f>
        <v>6 %</v>
      </c>
      <c r="C18" s="220"/>
      <c r="D18" s="220"/>
      <c r="E18" s="220"/>
      <c r="F18" s="220"/>
      <c r="G18" s="221"/>
    </row>
    <row r="19" spans="1:8" x14ac:dyDescent="0.3">
      <c r="A19" s="160" t="s">
        <v>1884</v>
      </c>
      <c r="B19" s="219" t="str">
        <f>ROUND((COUNTIF('MaTR Focus Feedback'!$B$9:$AN$9, "*delegation*")/$E$6 )*100,0) &amp; " %"</f>
        <v>6 %</v>
      </c>
      <c r="C19" s="220"/>
      <c r="D19" s="220"/>
      <c r="E19" s="220"/>
      <c r="F19" s="220"/>
      <c r="G19" s="221"/>
    </row>
    <row r="20" spans="1:8" x14ac:dyDescent="0.3">
      <c r="A20" s="160" t="s">
        <v>1868</v>
      </c>
      <c r="B20" s="219" t="str">
        <f>ROUND((COUNTIF('MaTR Focus Feedback'!$B$9:$AN$9, "*knowledge*")/$E$6 )*100,0) &amp; " %"</f>
        <v>6 %</v>
      </c>
      <c r="C20" s="220"/>
      <c r="D20" s="220"/>
      <c r="E20" s="220"/>
      <c r="F20" s="220"/>
      <c r="G20" s="221"/>
    </row>
    <row r="21" spans="1:8" ht="28.8" x14ac:dyDescent="0.3">
      <c r="A21" s="160" t="s">
        <v>1891</v>
      </c>
      <c r="B21" s="219" t="str">
        <f xml:space="preserve"> ROUND((COUNTIF('MaTR Focus Feedback'!$B$9:$AN$9, "*
Changing from being a ""friend/peer"" to a manager
*")/$E$6 )*100,0) &amp; " %"</f>
        <v>3 %</v>
      </c>
      <c r="C21" s="220"/>
      <c r="D21" s="220"/>
      <c r="E21" s="220"/>
      <c r="F21" s="220"/>
      <c r="G21" s="221"/>
      <c r="H21" s="176"/>
    </row>
    <row r="22" spans="1:8" x14ac:dyDescent="0.3">
      <c r="A22" s="160" t="s">
        <v>1879</v>
      </c>
      <c r="B22" s="219" t="str">
        <f>ROUND((COUNTIF('MaTR Focus Feedback'!$B$9:$AN$9, "*Ability to ask questions*")/$E$6 )*100,0) &amp; " %"</f>
        <v>3 %</v>
      </c>
      <c r="C22" s="220"/>
      <c r="D22" s="220"/>
      <c r="E22" s="220"/>
      <c r="F22" s="220"/>
      <c r="G22" s="221"/>
      <c r="H22" s="176"/>
    </row>
    <row r="23" spans="1:8" ht="43.2" x14ac:dyDescent="0.3">
      <c r="A23" s="95" t="s">
        <v>1863</v>
      </c>
      <c r="B23" s="219" t="str">
        <f>ROUND((COUNTIF('MaTR Focus Feedback'!$B$9:$AN$9, $A23)/$E$6 )*100,0) &amp; " %"</f>
        <v>3 %</v>
      </c>
      <c r="C23" s="220"/>
      <c r="D23" s="220"/>
      <c r="E23" s="220"/>
      <c r="F23" s="220"/>
      <c r="G23" s="221"/>
    </row>
    <row r="24" spans="1:8" x14ac:dyDescent="0.3">
      <c r="A24" s="160" t="s">
        <v>1880</v>
      </c>
      <c r="B24" s="219" t="str">
        <f>ROUND((COUNTIF('MaTR Focus Feedback'!$B$9:$AN$9, "*ability to work within a matrixed team*")/$E$6 )*100,0) &amp; " %"</f>
        <v>3 %</v>
      </c>
      <c r="C24" s="220"/>
      <c r="D24" s="220"/>
      <c r="E24" s="220"/>
      <c r="F24" s="220"/>
      <c r="G24" s="221"/>
    </row>
    <row r="25" spans="1:8" x14ac:dyDescent="0.3">
      <c r="A25" s="160" t="s">
        <v>1886</v>
      </c>
      <c r="B25" s="219" t="str">
        <f>ROUND((COUNTIF('MaTR Focus Feedback'!$B$9:$AN$9, "*culture*")/$E$6 )*100,0) &amp; " %"</f>
        <v>3 %</v>
      </c>
      <c r="C25" s="220"/>
      <c r="D25" s="220"/>
      <c r="E25" s="220"/>
      <c r="F25" s="220"/>
      <c r="G25" s="221"/>
    </row>
    <row r="26" spans="1:8" x14ac:dyDescent="0.3">
      <c r="A26" s="160" t="s">
        <v>1888</v>
      </c>
      <c r="B26" s="219" t="str">
        <f>ROUND((COUNTIF('MaTR Focus Feedback'!$B$9:$AN$9, "*empathy*")/$E$6 )*100,0) &amp; " %"</f>
        <v>3 %</v>
      </c>
      <c r="C26" s="220"/>
      <c r="D26" s="220"/>
      <c r="E26" s="220"/>
      <c r="F26" s="220"/>
      <c r="G26" s="221"/>
    </row>
    <row r="27" spans="1:8" x14ac:dyDescent="0.3">
      <c r="A27" s="160" t="s">
        <v>1877</v>
      </c>
      <c r="B27" s="219" t="str">
        <f>ROUND((COUNTIF('MaTR Focus Feedback'!$B$9:$AN$9, "*Finantial skills*")/$E$6 )*100,0) +ROUND((COUNTIF('MaTR Focus Feedback'!$B$9:$AN$9, "*Financial*")/$E$6 )*100,0)  &amp; " %"</f>
        <v>3 %</v>
      </c>
      <c r="C27" s="220"/>
      <c r="D27" s="220"/>
      <c r="E27" s="220"/>
      <c r="F27" s="220"/>
      <c r="G27" s="221"/>
    </row>
    <row r="28" spans="1:8" x14ac:dyDescent="0.3">
      <c r="A28" s="160" t="s">
        <v>1882</v>
      </c>
      <c r="B28" s="219" t="str">
        <f>ROUND((COUNTIF('MaTR Focus Feedback'!$B$9:$AN$9, "*Goal Setting*")/$E$6 )*100,0) &amp; " %"</f>
        <v>3 %</v>
      </c>
      <c r="C28" s="220"/>
      <c r="D28" s="220"/>
      <c r="E28" s="220"/>
      <c r="F28" s="220"/>
      <c r="G28" s="221"/>
    </row>
    <row r="29" spans="1:8" x14ac:dyDescent="0.3">
      <c r="A29" s="160" t="s">
        <v>1874</v>
      </c>
      <c r="B29" s="219" t="str">
        <f>ROUND((COUNTIF('MaTR Focus Feedback'!$B$9:$AN$9, "*under performing*")/$E$6 )*100,0) &amp; " %"</f>
        <v>3 %</v>
      </c>
      <c r="C29" s="220"/>
      <c r="D29" s="220"/>
      <c r="E29" s="220"/>
      <c r="F29" s="220"/>
      <c r="G29" s="221"/>
    </row>
    <row r="30" spans="1:8" x14ac:dyDescent="0.3">
      <c r="A30" s="160" t="s">
        <v>1887</v>
      </c>
      <c r="B30" s="219" t="str">
        <f>ROUND((COUNTIF('MaTR Focus Feedback'!$B$9:$AN$9, "*Motivating Teams*")/$E$6 )*100,0) &amp; " %"</f>
        <v>3 %</v>
      </c>
      <c r="C30" s="220"/>
      <c r="D30" s="220"/>
      <c r="E30" s="220"/>
      <c r="F30" s="220"/>
      <c r="G30" s="221"/>
    </row>
    <row r="31" spans="1:8" x14ac:dyDescent="0.3">
      <c r="A31" s="160" t="s">
        <v>1865</v>
      </c>
      <c r="B31" s="219" t="str">
        <f>ROUND((COUNTIF('MaTR Focus Feedback'!$B$9:$AN$9, "*Organizational skills*")/$E$6 )*100,0) + ROUND((COUNTIF('MaTR Focus Feedback'!$B$9:$AN$9, "*organisational skills*")/$E$6 )*100,0) &amp; " %"</f>
        <v>3 %</v>
      </c>
      <c r="C31" s="220"/>
      <c r="D31" s="220"/>
      <c r="E31" s="220"/>
      <c r="F31" s="220"/>
      <c r="G31" s="221"/>
    </row>
    <row r="32" spans="1:8" x14ac:dyDescent="0.3">
      <c r="A32" s="160" t="s">
        <v>1871</v>
      </c>
      <c r="B32" s="219" t="str">
        <f>ROUND((COUNTIF('MaTR Focus Feedback'!$B$9:$AN$9, "*purpose*")/$E$6 )*100,0) &amp; " %"</f>
        <v>3 %</v>
      </c>
      <c r="C32" s="220"/>
      <c r="D32" s="220"/>
      <c r="E32" s="220"/>
      <c r="F32" s="220"/>
      <c r="G32" s="221"/>
    </row>
    <row r="33" spans="1:7" x14ac:dyDescent="0.3">
      <c r="A33" s="160" t="s">
        <v>1878</v>
      </c>
      <c r="B33" s="219" t="str">
        <f>ROUND((COUNTIF('MaTR Focus Feedback'!$B$9:$AN$9, "*Self confidence*")/$E$6 )*100,0) &amp; " %"</f>
        <v>3 %</v>
      </c>
      <c r="C33" s="220"/>
      <c r="D33" s="220"/>
      <c r="E33" s="220"/>
      <c r="F33" s="220"/>
      <c r="G33" s="221"/>
    </row>
    <row r="34" spans="1:7" x14ac:dyDescent="0.3">
      <c r="A34" s="160" t="s">
        <v>1883</v>
      </c>
      <c r="B34" s="219" t="str">
        <f>ROUND((COUNTIF('MaTR Focus Feedback'!$B$9:$AN$9, "*Inclusion*")/$E$6 )*100,0) &amp; " %"</f>
        <v>3 %</v>
      </c>
      <c r="C34" s="220"/>
      <c r="D34" s="220"/>
      <c r="E34" s="220"/>
      <c r="F34" s="220"/>
      <c r="G34" s="221"/>
    </row>
    <row r="35" spans="1:7" x14ac:dyDescent="0.3">
      <c r="A35" s="160" t="s">
        <v>1864</v>
      </c>
      <c r="B35" s="219" t="str">
        <f>ROUND((COUNTIF('MaTR Focus Feedback'!$B$9:$AN$9, "*time mgt*")/$E$6 )*100,0) +ROUND((COUNTIF('MaTR Focus Feedback'!$B$9:$AN$9, "*time management*")/$E$6 )*100,0) &amp; " %"</f>
        <v>3 %</v>
      </c>
      <c r="C35" s="220"/>
      <c r="D35" s="220"/>
      <c r="E35" s="220"/>
      <c r="F35" s="220"/>
      <c r="G35" s="221"/>
    </row>
    <row r="36" spans="1:7" x14ac:dyDescent="0.3">
      <c r="A36" s="160" t="s">
        <v>1872</v>
      </c>
      <c r="B36" s="219" t="str">
        <f>ROUND((COUNTIF('MaTR Focus Feedback'!$B$9:$AN$9, "*values*")/$E$6 )*100,0) &amp; " %"</f>
        <v>3 %</v>
      </c>
      <c r="C36" s="220"/>
      <c r="D36" s="220"/>
      <c r="E36" s="220"/>
      <c r="F36" s="220"/>
      <c r="G36" s="221"/>
    </row>
    <row r="37" spans="1:7" ht="38.4" customHeight="1" x14ac:dyDescent="0.3">
      <c r="A37" s="219"/>
      <c r="B37" s="220"/>
      <c r="C37" s="220"/>
      <c r="D37" s="220"/>
      <c r="E37" s="220"/>
      <c r="F37" s="220"/>
      <c r="G37" s="221"/>
    </row>
    <row r="38" spans="1:7" ht="288" customHeight="1" x14ac:dyDescent="0.3">
      <c r="A38" s="185" t="s">
        <v>1834</v>
      </c>
      <c r="B38" s="206" t="str">
        <f>"• "&amp;'MaTR Focus Feedback'!C10&amp;CHAR(10)&amp;
"• "&amp;'MaTR Focus Feedback'!D10&amp;CHAR(10)&amp;
"• "&amp;'MaTR Focus Feedback'!I10&amp;CHAR(10)&amp;
"• "&amp;'MaTR Focus Feedback'!J10&amp;CHAR(10)&amp;
"• "&amp;'MaTR Focus Feedback'!L10&amp;CHAR(10)&amp;
"• "&amp;'MaTR Focus Feedback'!M10&amp;CHAR(10)&amp;
"• "&amp;'MaTR Focus Feedback'!N10&amp;CHAR(10)&amp;
"• "&amp;'MaTR Focus Feedback'!O10&amp;CHAR(10)&amp;
"• "&amp;'MaTR Focus Feedback'!Q10&amp;CHAR(10)&amp;
"• "&amp;'MaTR Focus Feedback'!S10&amp;CHAR(10)&amp;
"• "&amp;'MaTR Focus Feedback'!Y10</f>
        <v>• Mentors at every level and change should be available to anyone who wants it.
• Regular team calls helped due to inter team member discussions.
• My manager gave me mentorship and support.  She was amazing.
• My manager
• My direct manager provided the necessary contacts or facilitated everything I needed
• My new Manager, and my previous Manager who had moved on to another position in TR
• I had no mentoring from my manager, but have a lot of support from my colleagues and HHRR (with technology, financials, and word translations dealing with the  the two)
• Manager/mentor and looking at what others had done
• my manager pointed me to resources (MaTR and AMaTR, within the company as well as my peers who are also in the same role
• Attending training classes offered by TR; giving advices from my manager; consulting with HR rep
getting advices from my manager
• HRBP, HR group mailbox</v>
      </c>
      <c r="C38" s="207"/>
      <c r="D38" s="207"/>
      <c r="E38" s="207"/>
      <c r="F38" s="207"/>
      <c r="G38" s="208"/>
    </row>
    <row r="39" spans="1:7" ht="33" customHeight="1" x14ac:dyDescent="0.3">
      <c r="A39" s="160"/>
      <c r="B39" s="206"/>
      <c r="C39" s="207"/>
      <c r="D39" s="207"/>
      <c r="E39" s="207"/>
      <c r="F39" s="207"/>
      <c r="G39" s="208"/>
    </row>
    <row r="40" spans="1:7" ht="18" x14ac:dyDescent="0.3">
      <c r="A40" s="103"/>
      <c r="B40" s="247" t="s">
        <v>1815</v>
      </c>
      <c r="C40" s="247"/>
      <c r="D40" s="247"/>
      <c r="E40" s="247"/>
      <c r="F40" s="247"/>
      <c r="G40" s="247"/>
    </row>
    <row r="41" spans="1:7" ht="92.4" customHeight="1" x14ac:dyDescent="0.3">
      <c r="A41" s="178" t="s">
        <v>86</v>
      </c>
      <c r="B41" s="246">
        <f>COUNTA('MaTR Focus Feedback'!$B$1:$AN$1)</f>
        <v>39</v>
      </c>
      <c r="C41" s="246"/>
      <c r="D41" s="246"/>
      <c r="E41" s="246">
        <f>COUNTA('MaTR Focus Feedback'!A11:AN11)</f>
        <v>31</v>
      </c>
      <c r="F41" s="246"/>
      <c r="G41" s="246"/>
    </row>
    <row r="42" spans="1:7" ht="48.6" customHeight="1" x14ac:dyDescent="0.3">
      <c r="A42" s="241" t="s">
        <v>1916</v>
      </c>
      <c r="B42" s="241"/>
      <c r="C42" s="241"/>
      <c r="D42" s="241"/>
      <c r="E42" s="241"/>
      <c r="F42" s="241"/>
      <c r="G42" s="242"/>
    </row>
    <row r="43" spans="1:7" ht="31.2" customHeight="1" x14ac:dyDescent="0.3">
      <c r="A43" s="241" t="s">
        <v>1893</v>
      </c>
      <c r="B43" s="241"/>
      <c r="C43" s="241"/>
      <c r="D43" s="241"/>
      <c r="E43" s="241"/>
      <c r="F43" s="241"/>
      <c r="G43" s="242"/>
    </row>
    <row r="44" spans="1:7" ht="31.2" customHeight="1" x14ac:dyDescent="0.3">
      <c r="A44" s="241" t="s">
        <v>1894</v>
      </c>
      <c r="B44" s="241"/>
      <c r="C44" s="241"/>
      <c r="D44" s="241"/>
      <c r="E44" s="241"/>
      <c r="F44" s="241"/>
      <c r="G44" s="242"/>
    </row>
    <row r="45" spans="1:7" ht="31.2" customHeight="1" x14ac:dyDescent="0.3">
      <c r="A45" s="241" t="s">
        <v>1895</v>
      </c>
      <c r="B45" s="241"/>
      <c r="C45" s="241"/>
      <c r="D45" s="241"/>
      <c r="E45" s="241"/>
      <c r="F45" s="241"/>
      <c r="G45" s="242"/>
    </row>
    <row r="46" spans="1:7" ht="47.4" customHeight="1" x14ac:dyDescent="0.3">
      <c r="A46" s="241" t="s">
        <v>1896</v>
      </c>
      <c r="B46" s="241"/>
      <c r="C46" s="241"/>
      <c r="D46" s="241"/>
      <c r="E46" s="241"/>
      <c r="F46" s="241"/>
      <c r="G46" s="242"/>
    </row>
    <row r="47" spans="1:7" ht="28.8" customHeight="1" x14ac:dyDescent="0.3">
      <c r="A47" s="241" t="s">
        <v>1897</v>
      </c>
      <c r="B47" s="241"/>
      <c r="C47" s="241"/>
      <c r="D47" s="241"/>
      <c r="E47" s="241"/>
      <c r="F47" s="241"/>
      <c r="G47" s="242"/>
    </row>
    <row r="48" spans="1:7" ht="38.4" customHeight="1" x14ac:dyDescent="0.3">
      <c r="A48" s="241" t="s">
        <v>1898</v>
      </c>
      <c r="B48" s="241"/>
      <c r="C48" s="241"/>
      <c r="D48" s="241"/>
      <c r="E48" s="241"/>
      <c r="F48" s="241"/>
      <c r="G48" s="242"/>
    </row>
    <row r="49" spans="1:7" ht="32.4" customHeight="1" x14ac:dyDescent="0.3">
      <c r="A49" s="241" t="s">
        <v>1899</v>
      </c>
      <c r="B49" s="241"/>
      <c r="C49" s="241"/>
      <c r="D49" s="241"/>
      <c r="E49" s="241"/>
      <c r="F49" s="241"/>
      <c r="G49" s="242"/>
    </row>
    <row r="50" spans="1:7" ht="33" customHeight="1" x14ac:dyDescent="0.3">
      <c r="A50" s="241" t="s">
        <v>1900</v>
      </c>
      <c r="B50" s="241"/>
      <c r="C50" s="241"/>
      <c r="D50" s="241"/>
      <c r="E50" s="241"/>
      <c r="F50" s="241"/>
      <c r="G50" s="242"/>
    </row>
    <row r="51" spans="1:7" ht="34.799999999999997" customHeight="1" x14ac:dyDescent="0.3">
      <c r="A51" s="241" t="s">
        <v>1901</v>
      </c>
      <c r="B51" s="241"/>
      <c r="C51" s="241"/>
      <c r="D51" s="241"/>
      <c r="E51" s="241"/>
      <c r="F51" s="241"/>
      <c r="G51" s="242"/>
    </row>
    <row r="52" spans="1:7" ht="31.2" customHeight="1" x14ac:dyDescent="0.3">
      <c r="A52" s="241" t="s">
        <v>1902</v>
      </c>
      <c r="B52" s="241"/>
      <c r="C52" s="241"/>
      <c r="D52" s="241"/>
      <c r="E52" s="241"/>
      <c r="F52" s="241"/>
      <c r="G52" s="242"/>
    </row>
    <row r="53" spans="1:7" ht="31.8" customHeight="1" x14ac:dyDescent="0.3">
      <c r="A53" s="241" t="s">
        <v>1903</v>
      </c>
      <c r="B53" s="241"/>
      <c r="C53" s="241"/>
      <c r="D53" s="241"/>
      <c r="E53" s="241"/>
      <c r="F53" s="241"/>
      <c r="G53" s="242"/>
    </row>
    <row r="54" spans="1:7" ht="28.2" customHeight="1" x14ac:dyDescent="0.3">
      <c r="A54" s="241" t="s">
        <v>1904</v>
      </c>
      <c r="B54" s="241"/>
      <c r="C54" s="241"/>
      <c r="D54" s="241"/>
      <c r="E54" s="241"/>
      <c r="F54" s="241"/>
      <c r="G54" s="242"/>
    </row>
    <row r="55" spans="1:7" ht="52.8" customHeight="1" x14ac:dyDescent="0.3">
      <c r="A55" s="241" t="s">
        <v>1905</v>
      </c>
      <c r="B55" s="241"/>
      <c r="C55" s="241"/>
      <c r="D55" s="241"/>
      <c r="E55" s="241"/>
      <c r="F55" s="241"/>
      <c r="G55" s="242"/>
    </row>
    <row r="56" spans="1:7" ht="28.8" customHeight="1" x14ac:dyDescent="0.3">
      <c r="A56" s="241" t="s">
        <v>1906</v>
      </c>
      <c r="B56" s="241"/>
      <c r="C56" s="241"/>
      <c r="D56" s="241"/>
      <c r="E56" s="241"/>
      <c r="F56" s="241"/>
      <c r="G56" s="242"/>
    </row>
    <row r="57" spans="1:7" ht="25.8" customHeight="1" x14ac:dyDescent="0.3">
      <c r="A57" s="241" t="s">
        <v>1907</v>
      </c>
      <c r="B57" s="241"/>
      <c r="C57" s="241"/>
      <c r="D57" s="241"/>
      <c r="E57" s="241"/>
      <c r="F57" s="241"/>
      <c r="G57" s="242"/>
    </row>
    <row r="58" spans="1:7" ht="27" customHeight="1" x14ac:dyDescent="0.3">
      <c r="A58" s="241" t="s">
        <v>1908</v>
      </c>
      <c r="B58" s="241"/>
      <c r="C58" s="241"/>
      <c r="D58" s="241"/>
      <c r="E58" s="241"/>
      <c r="F58" s="241"/>
      <c r="G58" s="242"/>
    </row>
    <row r="59" spans="1:7" ht="32.4" customHeight="1" x14ac:dyDescent="0.3">
      <c r="A59" s="241" t="s">
        <v>1909</v>
      </c>
      <c r="B59" s="241"/>
      <c r="C59" s="241"/>
      <c r="D59" s="241"/>
      <c r="E59" s="241"/>
      <c r="F59" s="241"/>
      <c r="G59" s="242"/>
    </row>
    <row r="60" spans="1:7" ht="32.4" customHeight="1" x14ac:dyDescent="0.3">
      <c r="A60" s="241" t="s">
        <v>1910</v>
      </c>
      <c r="B60" s="241"/>
      <c r="C60" s="241"/>
      <c r="D60" s="241"/>
      <c r="E60" s="241"/>
      <c r="F60" s="241"/>
      <c r="G60" s="242"/>
    </row>
    <row r="61" spans="1:7" ht="61.8" customHeight="1" x14ac:dyDescent="0.3">
      <c r="A61" s="241" t="s">
        <v>1911</v>
      </c>
      <c r="B61" s="241"/>
      <c r="C61" s="241"/>
      <c r="D61" s="241"/>
      <c r="E61" s="241"/>
      <c r="F61" s="241"/>
      <c r="G61" s="242"/>
    </row>
    <row r="62" spans="1:7" ht="28.2" customHeight="1" x14ac:dyDescent="0.3">
      <c r="A62" s="241" t="s">
        <v>1912</v>
      </c>
      <c r="B62" s="241"/>
      <c r="C62" s="241"/>
      <c r="D62" s="241"/>
      <c r="E62" s="241"/>
      <c r="F62" s="241"/>
      <c r="G62" s="242"/>
    </row>
    <row r="63" spans="1:7" ht="30" customHeight="1" x14ac:dyDescent="0.3">
      <c r="A63" s="241" t="s">
        <v>1913</v>
      </c>
      <c r="B63" s="241"/>
      <c r="C63" s="241"/>
      <c r="D63" s="241"/>
      <c r="E63" s="241"/>
      <c r="F63" s="241"/>
      <c r="G63" s="242"/>
    </row>
    <row r="64" spans="1:7" ht="35.4" customHeight="1" x14ac:dyDescent="0.3">
      <c r="A64" s="241" t="s">
        <v>1914</v>
      </c>
      <c r="B64" s="241"/>
      <c r="C64" s="241"/>
      <c r="D64" s="241"/>
      <c r="E64" s="241"/>
      <c r="F64" s="241"/>
      <c r="G64" s="242"/>
    </row>
    <row r="65" spans="1:7" ht="35.4" customHeight="1" x14ac:dyDescent="0.3">
      <c r="A65" s="241" t="s">
        <v>2498</v>
      </c>
      <c r="B65" s="241"/>
      <c r="C65" s="241"/>
      <c r="D65" s="241"/>
      <c r="E65" s="241"/>
      <c r="F65" s="241"/>
      <c r="G65" s="242"/>
    </row>
    <row r="66" spans="1:7" ht="35.4" customHeight="1" x14ac:dyDescent="0.3">
      <c r="A66" s="241" t="s">
        <v>2499</v>
      </c>
      <c r="B66" s="241"/>
      <c r="C66" s="241"/>
      <c r="D66" s="241"/>
      <c r="E66" s="241"/>
      <c r="F66" s="241"/>
      <c r="G66" s="242"/>
    </row>
    <row r="67" spans="1:7" ht="35.4" customHeight="1" x14ac:dyDescent="0.3">
      <c r="A67" s="241" t="s">
        <v>2500</v>
      </c>
      <c r="B67" s="241"/>
      <c r="C67" s="241"/>
      <c r="D67" s="241"/>
      <c r="E67" s="241"/>
      <c r="F67" s="241"/>
      <c r="G67" s="242"/>
    </row>
    <row r="68" spans="1:7" ht="35.4" customHeight="1" x14ac:dyDescent="0.3">
      <c r="A68" s="241" t="s">
        <v>2501</v>
      </c>
      <c r="B68" s="241"/>
      <c r="C68" s="241"/>
      <c r="D68" s="241"/>
      <c r="E68" s="241"/>
      <c r="F68" s="241"/>
      <c r="G68" s="242"/>
    </row>
    <row r="69" spans="1:7" ht="36" customHeight="1" x14ac:dyDescent="0.3">
      <c r="A69" s="241" t="s">
        <v>1915</v>
      </c>
      <c r="B69" s="241"/>
      <c r="C69" s="241"/>
      <c r="D69" s="241"/>
      <c r="E69" s="241"/>
      <c r="F69" s="241"/>
      <c r="G69" s="242"/>
    </row>
    <row r="70" spans="1:7" x14ac:dyDescent="0.3">
      <c r="A70" s="160"/>
      <c r="B70" s="206"/>
      <c r="C70" s="207"/>
      <c r="D70" s="207"/>
      <c r="E70" s="207"/>
      <c r="F70" s="207"/>
      <c r="G70" s="208"/>
    </row>
    <row r="71" spans="1:7" ht="18" x14ac:dyDescent="0.3">
      <c r="A71" s="103"/>
      <c r="B71" s="247" t="s">
        <v>1815</v>
      </c>
      <c r="C71" s="247"/>
      <c r="D71" s="247"/>
      <c r="E71" s="247"/>
      <c r="F71" s="247"/>
      <c r="G71" s="247"/>
    </row>
    <row r="72" spans="1:7" ht="54" x14ac:dyDescent="0.3">
      <c r="A72" s="178" t="s">
        <v>94</v>
      </c>
      <c r="B72" s="246">
        <f>COUNTA('MaTR Focus Feedback'!$B$1:$AN$1)</f>
        <v>39</v>
      </c>
      <c r="C72" s="246"/>
      <c r="D72" s="246"/>
      <c r="E72" s="246">
        <f>COUNTA('MaTR Focus Feedback'!A12:AN12)</f>
        <v>20</v>
      </c>
      <c r="F72" s="246"/>
      <c r="G72" s="246"/>
    </row>
    <row r="73" spans="1:7" ht="57.6" customHeight="1" x14ac:dyDescent="0.3">
      <c r="A73" s="206" t="s">
        <v>1917</v>
      </c>
      <c r="B73" s="207"/>
      <c r="C73" s="207"/>
      <c r="D73" s="207"/>
      <c r="E73" s="207"/>
      <c r="F73" s="207"/>
      <c r="G73" s="208"/>
    </row>
    <row r="74" spans="1:7" x14ac:dyDescent="0.3">
      <c r="A74" s="206" t="s">
        <v>1918</v>
      </c>
      <c r="B74" s="207" t="s">
        <v>96</v>
      </c>
      <c r="C74" s="207" t="s">
        <v>96</v>
      </c>
      <c r="D74" s="207" t="s">
        <v>96</v>
      </c>
      <c r="E74" s="207" t="s">
        <v>96</v>
      </c>
      <c r="F74" s="207" t="s">
        <v>96</v>
      </c>
      <c r="G74" s="208" t="s">
        <v>96</v>
      </c>
    </row>
    <row r="75" spans="1:7" x14ac:dyDescent="0.3">
      <c r="A75" s="206" t="s">
        <v>1919</v>
      </c>
      <c r="B75" s="207" t="s">
        <v>97</v>
      </c>
      <c r="C75" s="207" t="s">
        <v>97</v>
      </c>
      <c r="D75" s="207" t="s">
        <v>97</v>
      </c>
      <c r="E75" s="207" t="s">
        <v>97</v>
      </c>
      <c r="F75" s="207" t="s">
        <v>97</v>
      </c>
      <c r="G75" s="208" t="s">
        <v>97</v>
      </c>
    </row>
    <row r="76" spans="1:7" x14ac:dyDescent="0.3">
      <c r="A76" s="206" t="s">
        <v>1920</v>
      </c>
      <c r="B76" s="207" t="s">
        <v>98</v>
      </c>
      <c r="C76" s="207" t="s">
        <v>98</v>
      </c>
      <c r="D76" s="207" t="s">
        <v>98</v>
      </c>
      <c r="E76" s="207" t="s">
        <v>98</v>
      </c>
      <c r="F76" s="207" t="s">
        <v>98</v>
      </c>
      <c r="G76" s="208" t="s">
        <v>98</v>
      </c>
    </row>
    <row r="77" spans="1:7" x14ac:dyDescent="0.3">
      <c r="A77" s="206" t="s">
        <v>1921</v>
      </c>
      <c r="B77" s="207" t="s">
        <v>99</v>
      </c>
      <c r="C77" s="207" t="s">
        <v>99</v>
      </c>
      <c r="D77" s="207" t="s">
        <v>99</v>
      </c>
      <c r="E77" s="207" t="s">
        <v>99</v>
      </c>
      <c r="F77" s="207" t="s">
        <v>99</v>
      </c>
      <c r="G77" s="208" t="s">
        <v>99</v>
      </c>
    </row>
    <row r="78" spans="1:7" x14ac:dyDescent="0.3">
      <c r="A78" s="206" t="s">
        <v>1922</v>
      </c>
      <c r="B78" s="207" t="s">
        <v>100</v>
      </c>
      <c r="C78" s="207" t="s">
        <v>100</v>
      </c>
      <c r="D78" s="207" t="s">
        <v>100</v>
      </c>
      <c r="E78" s="207" t="s">
        <v>100</v>
      </c>
      <c r="F78" s="207" t="s">
        <v>100</v>
      </c>
      <c r="G78" s="208" t="s">
        <v>100</v>
      </c>
    </row>
    <row r="79" spans="1:7" x14ac:dyDescent="0.3">
      <c r="A79" s="206" t="s">
        <v>1923</v>
      </c>
      <c r="B79" s="207" t="s">
        <v>101</v>
      </c>
      <c r="C79" s="207" t="s">
        <v>101</v>
      </c>
      <c r="D79" s="207" t="s">
        <v>101</v>
      </c>
      <c r="E79" s="207" t="s">
        <v>101</v>
      </c>
      <c r="F79" s="207" t="s">
        <v>101</v>
      </c>
      <c r="G79" s="208" t="s">
        <v>101</v>
      </c>
    </row>
    <row r="80" spans="1:7" ht="22.2" customHeight="1" x14ac:dyDescent="0.3">
      <c r="A80" s="206" t="s">
        <v>1924</v>
      </c>
      <c r="B80" s="207" t="s">
        <v>238</v>
      </c>
      <c r="C80" s="207" t="s">
        <v>238</v>
      </c>
      <c r="D80" s="207" t="s">
        <v>238</v>
      </c>
      <c r="E80" s="207" t="s">
        <v>238</v>
      </c>
      <c r="F80" s="207" t="s">
        <v>238</v>
      </c>
      <c r="G80" s="208" t="s">
        <v>238</v>
      </c>
    </row>
    <row r="81" spans="1:7" ht="31.2" customHeight="1" x14ac:dyDescent="0.3">
      <c r="A81" s="206" t="s">
        <v>1925</v>
      </c>
      <c r="B81" s="207" t="s">
        <v>239</v>
      </c>
      <c r="C81" s="207" t="s">
        <v>239</v>
      </c>
      <c r="D81" s="207" t="s">
        <v>239</v>
      </c>
      <c r="E81" s="207" t="s">
        <v>239</v>
      </c>
      <c r="F81" s="207" t="s">
        <v>239</v>
      </c>
      <c r="G81" s="208" t="s">
        <v>239</v>
      </c>
    </row>
    <row r="82" spans="1:7" x14ac:dyDescent="0.3">
      <c r="A82" s="206" t="s">
        <v>1926</v>
      </c>
      <c r="B82" s="207" t="s">
        <v>1429</v>
      </c>
      <c r="C82" s="207" t="s">
        <v>1429</v>
      </c>
      <c r="D82" s="207" t="s">
        <v>1429</v>
      </c>
      <c r="E82" s="207" t="s">
        <v>1429</v>
      </c>
      <c r="F82" s="207" t="s">
        <v>1429</v>
      </c>
      <c r="G82" s="208" t="s">
        <v>1429</v>
      </c>
    </row>
    <row r="83" spans="1:7" x14ac:dyDescent="0.3">
      <c r="A83" s="206" t="s">
        <v>1927</v>
      </c>
      <c r="B83" s="207" t="s">
        <v>1431</v>
      </c>
      <c r="C83" s="207" t="s">
        <v>1431</v>
      </c>
      <c r="D83" s="207" t="s">
        <v>1431</v>
      </c>
      <c r="E83" s="207" t="s">
        <v>1431</v>
      </c>
      <c r="F83" s="207" t="s">
        <v>1431</v>
      </c>
      <c r="G83" s="208" t="s">
        <v>1431</v>
      </c>
    </row>
    <row r="84" spans="1:7" x14ac:dyDescent="0.3">
      <c r="A84" s="206" t="s">
        <v>1928</v>
      </c>
      <c r="B84" s="207" t="s">
        <v>242</v>
      </c>
      <c r="C84" s="207" t="s">
        <v>242</v>
      </c>
      <c r="D84" s="207" t="s">
        <v>242</v>
      </c>
      <c r="E84" s="207" t="s">
        <v>242</v>
      </c>
      <c r="F84" s="207" t="s">
        <v>242</v>
      </c>
      <c r="G84" s="208" t="s">
        <v>242</v>
      </c>
    </row>
    <row r="85" spans="1:7" x14ac:dyDescent="0.3">
      <c r="A85" s="206" t="s">
        <v>1929</v>
      </c>
      <c r="B85" s="207" t="s">
        <v>1430</v>
      </c>
      <c r="C85" s="207" t="s">
        <v>1430</v>
      </c>
      <c r="D85" s="207" t="s">
        <v>1430</v>
      </c>
      <c r="E85" s="207" t="s">
        <v>1430</v>
      </c>
      <c r="F85" s="207" t="s">
        <v>1430</v>
      </c>
      <c r="G85" s="208" t="s">
        <v>1430</v>
      </c>
    </row>
    <row r="86" spans="1:7" ht="48.6" customHeight="1" x14ac:dyDescent="0.3">
      <c r="A86" s="206" t="s">
        <v>1930</v>
      </c>
      <c r="B86" s="207" t="s">
        <v>1596</v>
      </c>
      <c r="C86" s="207" t="s">
        <v>1596</v>
      </c>
      <c r="D86" s="207" t="s">
        <v>1596</v>
      </c>
      <c r="E86" s="207" t="s">
        <v>1596</v>
      </c>
      <c r="F86" s="207" t="s">
        <v>1596</v>
      </c>
      <c r="G86" s="208" t="s">
        <v>1596</v>
      </c>
    </row>
    <row r="87" spans="1:7" ht="48.6" customHeight="1" x14ac:dyDescent="0.3">
      <c r="A87" s="206" t="str">
        <f>"• " &amp; 'MaTR Focus Feedback'!AK12</f>
        <v>• my immediate manager and I learn as I do the job, though after a few months we have formal training on handling calls</v>
      </c>
      <c r="B87" s="207"/>
      <c r="C87" s="207"/>
      <c r="D87" s="207"/>
      <c r="E87" s="207"/>
      <c r="F87" s="207"/>
      <c r="G87" s="208"/>
    </row>
    <row r="88" spans="1:7" ht="48.6" customHeight="1" x14ac:dyDescent="0.3">
      <c r="A88" s="206" t="str">
        <f>"• " &amp; 'MaTR Focus Feedback'!AL12</f>
        <v>• FIrst talk with my manager, second I will find some senior manager in my office and talk with them for my questions and try to get answers.</v>
      </c>
      <c r="B88" s="207"/>
      <c r="C88" s="207"/>
      <c r="D88" s="207"/>
      <c r="E88" s="207"/>
      <c r="F88" s="207"/>
      <c r="G88" s="208"/>
    </row>
    <row r="89" spans="1:7" ht="48.6" customHeight="1" x14ac:dyDescent="0.3">
      <c r="A89" s="206" t="str">
        <f>"• " &amp; 'MaTR Focus Feedback'!AM12</f>
        <v>• My manager is almost the same date on boarding with me, HR</v>
      </c>
      <c r="B89" s="207"/>
      <c r="C89" s="207"/>
      <c r="D89" s="207"/>
      <c r="E89" s="207"/>
      <c r="F89" s="207"/>
      <c r="G89" s="208"/>
    </row>
    <row r="90" spans="1:7" ht="48.6" customHeight="1" x14ac:dyDescent="0.3">
      <c r="A90" s="206" t="str">
        <f>"• " &amp; 'MaTR Focus Feedback'!AN12</f>
        <v>• My direct manager or the HUB, MaTR</v>
      </c>
      <c r="B90" s="207"/>
      <c r="C90" s="207"/>
      <c r="D90" s="207"/>
      <c r="E90" s="207"/>
      <c r="F90" s="207"/>
      <c r="G90" s="208"/>
    </row>
    <row r="91" spans="1:7" ht="45.6" customHeight="1" x14ac:dyDescent="0.3">
      <c r="A91" s="206" t="s">
        <v>1931</v>
      </c>
      <c r="B91" s="207" t="s">
        <v>1598</v>
      </c>
      <c r="C91" s="207" t="s">
        <v>1598</v>
      </c>
      <c r="D91" s="207" t="s">
        <v>1598</v>
      </c>
      <c r="E91" s="207" t="s">
        <v>1598</v>
      </c>
      <c r="F91" s="207" t="s">
        <v>1598</v>
      </c>
      <c r="G91" s="208" t="s">
        <v>1598</v>
      </c>
    </row>
    <row r="92" spans="1:7" x14ac:dyDescent="0.3">
      <c r="A92" s="160"/>
      <c r="B92" s="206"/>
      <c r="C92" s="207"/>
      <c r="D92" s="207"/>
      <c r="E92" s="207"/>
      <c r="F92" s="207"/>
      <c r="G92" s="208"/>
    </row>
    <row r="93" spans="1:7" ht="18" x14ac:dyDescent="0.3">
      <c r="A93" s="103"/>
      <c r="B93" s="247" t="s">
        <v>1815</v>
      </c>
      <c r="C93" s="247"/>
      <c r="D93" s="247"/>
      <c r="E93" s="247"/>
      <c r="F93" s="247"/>
      <c r="G93" s="247"/>
    </row>
    <row r="94" spans="1:7" ht="54" x14ac:dyDescent="0.3">
      <c r="A94" s="178" t="s">
        <v>1932</v>
      </c>
      <c r="B94" s="246" t="s">
        <v>1813</v>
      </c>
      <c r="C94" s="246"/>
      <c r="D94" s="246"/>
      <c r="E94" s="246" t="s">
        <v>1814</v>
      </c>
      <c r="F94" s="246"/>
      <c r="G94" s="246"/>
    </row>
    <row r="95" spans="1:7" s="180" customFormat="1" ht="39" customHeight="1" x14ac:dyDescent="0.3">
      <c r="A95" s="179" t="s">
        <v>30</v>
      </c>
      <c r="B95" s="258">
        <f>COUNTA('MaTR Focus Feedback'!$B$1:$AN$1)</f>
        <v>39</v>
      </c>
      <c r="C95" s="258"/>
      <c r="D95" s="258"/>
      <c r="E95" s="258">
        <f>COUNTA('MaTR Focus Feedback'!A14:AN14)</f>
        <v>38</v>
      </c>
      <c r="F95" s="258"/>
      <c r="G95" s="258"/>
    </row>
    <row r="96" spans="1:7" x14ac:dyDescent="0.3">
      <c r="A96" s="206" t="s">
        <v>2502</v>
      </c>
      <c r="B96" s="207" t="s">
        <v>108</v>
      </c>
      <c r="C96" s="207" t="s">
        <v>108</v>
      </c>
      <c r="D96" s="207" t="s">
        <v>108</v>
      </c>
      <c r="E96" s="207" t="s">
        <v>108</v>
      </c>
      <c r="F96" s="207" t="s">
        <v>108</v>
      </c>
      <c r="G96" s="208" t="s">
        <v>108</v>
      </c>
    </row>
    <row r="97" spans="1:7" x14ac:dyDescent="0.3">
      <c r="A97" s="206" t="s">
        <v>1933</v>
      </c>
      <c r="B97" s="207" t="s">
        <v>109</v>
      </c>
      <c r="C97" s="207" t="s">
        <v>109</v>
      </c>
      <c r="D97" s="207" t="s">
        <v>109</v>
      </c>
      <c r="E97" s="207" t="s">
        <v>109</v>
      </c>
      <c r="F97" s="207" t="s">
        <v>109</v>
      </c>
      <c r="G97" s="208" t="s">
        <v>109</v>
      </c>
    </row>
    <row r="98" spans="1:7" x14ac:dyDescent="0.3">
      <c r="A98" s="206" t="s">
        <v>1934</v>
      </c>
      <c r="B98" s="207" t="s">
        <v>111</v>
      </c>
      <c r="C98" s="207" t="s">
        <v>111</v>
      </c>
      <c r="D98" s="207" t="s">
        <v>111</v>
      </c>
      <c r="E98" s="207" t="s">
        <v>111</v>
      </c>
      <c r="F98" s="207" t="s">
        <v>111</v>
      </c>
      <c r="G98" s="208" t="s">
        <v>111</v>
      </c>
    </row>
    <row r="99" spans="1:7" x14ac:dyDescent="0.3">
      <c r="A99" s="206" t="s">
        <v>1935</v>
      </c>
      <c r="B99" s="207" t="s">
        <v>112</v>
      </c>
      <c r="C99" s="207" t="s">
        <v>112</v>
      </c>
      <c r="D99" s="207" t="s">
        <v>112</v>
      </c>
      <c r="E99" s="207" t="s">
        <v>112</v>
      </c>
      <c r="F99" s="207" t="s">
        <v>112</v>
      </c>
      <c r="G99" s="208" t="s">
        <v>112</v>
      </c>
    </row>
    <row r="100" spans="1:7" x14ac:dyDescent="0.3">
      <c r="A100" s="206" t="s">
        <v>1936</v>
      </c>
      <c r="B100" s="207" t="s">
        <v>241</v>
      </c>
      <c r="C100" s="207" t="s">
        <v>241</v>
      </c>
      <c r="D100" s="207" t="s">
        <v>241</v>
      </c>
      <c r="E100" s="207" t="s">
        <v>241</v>
      </c>
      <c r="F100" s="207" t="s">
        <v>241</v>
      </c>
      <c r="G100" s="208" t="s">
        <v>241</v>
      </c>
    </row>
    <row r="101" spans="1:7" x14ac:dyDescent="0.3">
      <c r="A101" s="206" t="s">
        <v>1928</v>
      </c>
      <c r="B101" s="207" t="s">
        <v>242</v>
      </c>
      <c r="C101" s="207" t="s">
        <v>242</v>
      </c>
      <c r="D101" s="207" t="s">
        <v>242</v>
      </c>
      <c r="E101" s="207" t="s">
        <v>242</v>
      </c>
      <c r="F101" s="207" t="s">
        <v>242</v>
      </c>
      <c r="G101" s="208" t="s">
        <v>242</v>
      </c>
    </row>
    <row r="102" spans="1:7" x14ac:dyDescent="0.3">
      <c r="A102" s="206" t="s">
        <v>1937</v>
      </c>
      <c r="B102" s="207" t="s">
        <v>243</v>
      </c>
      <c r="C102" s="207" t="s">
        <v>243</v>
      </c>
      <c r="D102" s="207" t="s">
        <v>243</v>
      </c>
      <c r="E102" s="207" t="s">
        <v>243</v>
      </c>
      <c r="F102" s="207" t="s">
        <v>243</v>
      </c>
      <c r="G102" s="208" t="s">
        <v>243</v>
      </c>
    </row>
    <row r="103" spans="1:7" x14ac:dyDescent="0.3">
      <c r="A103" s="206" t="s">
        <v>1938</v>
      </c>
      <c r="B103" s="207" t="s">
        <v>1432</v>
      </c>
      <c r="C103" s="207" t="s">
        <v>1432</v>
      </c>
      <c r="D103" s="207" t="s">
        <v>1432</v>
      </c>
      <c r="E103" s="207" t="s">
        <v>1432</v>
      </c>
      <c r="F103" s="207" t="s">
        <v>1432</v>
      </c>
      <c r="G103" s="208" t="s">
        <v>1432</v>
      </c>
    </row>
    <row r="104" spans="1:7" x14ac:dyDescent="0.3">
      <c r="A104" s="206" t="s">
        <v>1939</v>
      </c>
      <c r="B104" s="207" t="s">
        <v>1434</v>
      </c>
      <c r="C104" s="207" t="s">
        <v>1434</v>
      </c>
      <c r="D104" s="207" t="s">
        <v>1434</v>
      </c>
      <c r="E104" s="207" t="s">
        <v>1434</v>
      </c>
      <c r="F104" s="207" t="s">
        <v>1434</v>
      </c>
      <c r="G104" s="208" t="s">
        <v>1434</v>
      </c>
    </row>
    <row r="105" spans="1:7" x14ac:dyDescent="0.3">
      <c r="A105" s="206" t="s">
        <v>1940</v>
      </c>
      <c r="B105" s="207" t="s">
        <v>1433</v>
      </c>
      <c r="C105" s="207" t="s">
        <v>1433</v>
      </c>
      <c r="D105" s="207" t="s">
        <v>1433</v>
      </c>
      <c r="E105" s="207" t="s">
        <v>1433</v>
      </c>
      <c r="F105" s="207" t="s">
        <v>1433</v>
      </c>
      <c r="G105" s="208" t="s">
        <v>1433</v>
      </c>
    </row>
    <row r="106" spans="1:7" x14ac:dyDescent="0.3">
      <c r="A106" s="206" t="s">
        <v>2503</v>
      </c>
      <c r="B106" s="207" t="s">
        <v>117</v>
      </c>
      <c r="C106" s="207" t="s">
        <v>117</v>
      </c>
      <c r="D106" s="207" t="s">
        <v>117</v>
      </c>
      <c r="E106" s="207" t="s">
        <v>117</v>
      </c>
      <c r="F106" s="207" t="s">
        <v>117</v>
      </c>
      <c r="G106" s="208" t="s">
        <v>117</v>
      </c>
    </row>
    <row r="107" spans="1:7" x14ac:dyDescent="0.3">
      <c r="A107" s="206" t="s">
        <v>1942</v>
      </c>
      <c r="B107" s="207" t="s">
        <v>1504</v>
      </c>
      <c r="C107" s="207" t="s">
        <v>1504</v>
      </c>
      <c r="D107" s="207" t="s">
        <v>1504</v>
      </c>
      <c r="E107" s="207" t="s">
        <v>1504</v>
      </c>
      <c r="F107" s="207" t="s">
        <v>1504</v>
      </c>
      <c r="G107" s="208" t="s">
        <v>1504</v>
      </c>
    </row>
    <row r="108" spans="1:7" x14ac:dyDescent="0.3">
      <c r="A108" s="206" t="s">
        <v>1943</v>
      </c>
      <c r="B108" s="207" t="s">
        <v>1505</v>
      </c>
      <c r="C108" s="207" t="s">
        <v>1505</v>
      </c>
      <c r="D108" s="207" t="s">
        <v>1505</v>
      </c>
      <c r="E108" s="207" t="s">
        <v>1505</v>
      </c>
      <c r="F108" s="207" t="s">
        <v>1505</v>
      </c>
      <c r="G108" s="208" t="s">
        <v>1505</v>
      </c>
    </row>
    <row r="109" spans="1:7" x14ac:dyDescent="0.3">
      <c r="A109" s="206" t="s">
        <v>1944</v>
      </c>
      <c r="B109" s="207" t="s">
        <v>1599</v>
      </c>
      <c r="C109" s="207" t="s">
        <v>1599</v>
      </c>
      <c r="D109" s="207" t="s">
        <v>1599</v>
      </c>
      <c r="E109" s="207" t="s">
        <v>1599</v>
      </c>
      <c r="F109" s="207" t="s">
        <v>1599</v>
      </c>
      <c r="G109" s="208" t="s">
        <v>1599</v>
      </c>
    </row>
    <row r="110" spans="1:7" ht="31.8" customHeight="1" x14ac:dyDescent="0.3">
      <c r="A110" s="206" t="s">
        <v>1945</v>
      </c>
      <c r="B110" s="207" t="s">
        <v>1603</v>
      </c>
      <c r="C110" s="207" t="s">
        <v>1603</v>
      </c>
      <c r="D110" s="207" t="s">
        <v>1603</v>
      </c>
      <c r="E110" s="207" t="s">
        <v>1603</v>
      </c>
      <c r="F110" s="207" t="s">
        <v>1603</v>
      </c>
      <c r="G110" s="208" t="s">
        <v>1603</v>
      </c>
    </row>
    <row r="111" spans="1:7" x14ac:dyDescent="0.3">
      <c r="A111" s="206" t="s">
        <v>1946</v>
      </c>
      <c r="B111" s="207" t="s">
        <v>1602</v>
      </c>
      <c r="C111" s="207" t="s">
        <v>1602</v>
      </c>
      <c r="D111" s="207" t="s">
        <v>1602</v>
      </c>
      <c r="E111" s="207" t="s">
        <v>1602</v>
      </c>
      <c r="F111" s="207" t="s">
        <v>1602</v>
      </c>
      <c r="G111" s="208" t="s">
        <v>1602</v>
      </c>
    </row>
    <row r="112" spans="1:7" x14ac:dyDescent="0.3">
      <c r="A112" s="206"/>
      <c r="B112" s="207"/>
      <c r="C112" s="207"/>
      <c r="D112" s="207"/>
      <c r="E112" s="207"/>
      <c r="F112" s="207"/>
      <c r="G112" s="208"/>
    </row>
    <row r="113" spans="1:7" s="180" customFormat="1" ht="37.799999999999997" customHeight="1" x14ac:dyDescent="0.3">
      <c r="A113" s="179" t="s">
        <v>29</v>
      </c>
      <c r="B113" s="258">
        <f>COUNTA('MaTR Focus Feedback'!$B$1:$AN$1)</f>
        <v>39</v>
      </c>
      <c r="C113" s="258"/>
      <c r="D113" s="258"/>
      <c r="E113" s="258">
        <f>COUNTA('MaTR Focus Feedback'!A15:AN15)</f>
        <v>37</v>
      </c>
      <c r="F113" s="258"/>
      <c r="G113" s="258"/>
    </row>
    <row r="114" spans="1:7" x14ac:dyDescent="0.3">
      <c r="A114" s="206" t="s">
        <v>1947</v>
      </c>
      <c r="B114" s="207"/>
      <c r="C114" s="207"/>
      <c r="D114" s="207"/>
      <c r="E114" s="207"/>
      <c r="F114" s="207"/>
      <c r="G114" s="208"/>
    </row>
    <row r="115" spans="1:7" x14ac:dyDescent="0.3">
      <c r="A115" s="206" t="s">
        <v>2504</v>
      </c>
      <c r="B115" s="207"/>
      <c r="C115" s="207"/>
      <c r="D115" s="207"/>
      <c r="E115" s="207"/>
      <c r="F115" s="207"/>
      <c r="G115" s="208"/>
    </row>
    <row r="116" spans="1:7" ht="14.4" customHeight="1" x14ac:dyDescent="0.3">
      <c r="A116" s="206" t="s">
        <v>1948</v>
      </c>
      <c r="B116" s="207"/>
      <c r="C116" s="207"/>
      <c r="D116" s="207"/>
      <c r="E116" s="207"/>
      <c r="F116" s="207"/>
      <c r="G116" s="208"/>
    </row>
    <row r="117" spans="1:7" x14ac:dyDescent="0.3">
      <c r="A117" s="206" t="s">
        <v>1949</v>
      </c>
      <c r="B117" s="207"/>
      <c r="C117" s="207"/>
      <c r="D117" s="207"/>
      <c r="E117" s="207"/>
      <c r="F117" s="207"/>
      <c r="G117" s="208"/>
    </row>
    <row r="118" spans="1:7" x14ac:dyDescent="0.3">
      <c r="A118" s="206" t="s">
        <v>1950</v>
      </c>
      <c r="B118" s="207"/>
      <c r="C118" s="207"/>
      <c r="D118" s="207"/>
      <c r="E118" s="207"/>
      <c r="F118" s="207"/>
      <c r="G118" s="208"/>
    </row>
    <row r="119" spans="1:7" x14ac:dyDescent="0.3">
      <c r="A119" s="206" t="s">
        <v>1941</v>
      </c>
      <c r="B119" s="207"/>
      <c r="C119" s="207"/>
      <c r="D119" s="207"/>
      <c r="E119" s="207"/>
      <c r="F119" s="207"/>
      <c r="G119" s="208"/>
    </row>
    <row r="120" spans="1:7" ht="14.4" customHeight="1" x14ac:dyDescent="0.3">
      <c r="A120" s="206" t="s">
        <v>1951</v>
      </c>
      <c r="B120" s="207"/>
      <c r="C120" s="207"/>
      <c r="D120" s="207"/>
      <c r="E120" s="207"/>
      <c r="F120" s="207"/>
      <c r="G120" s="208"/>
    </row>
    <row r="121" spans="1:7" x14ac:dyDescent="0.3">
      <c r="A121" s="206" t="s">
        <v>1952</v>
      </c>
      <c r="B121" s="207"/>
      <c r="C121" s="207"/>
      <c r="D121" s="207"/>
      <c r="E121" s="207"/>
      <c r="F121" s="207"/>
      <c r="G121" s="208"/>
    </row>
    <row r="122" spans="1:7" x14ac:dyDescent="0.3">
      <c r="A122" s="206" t="s">
        <v>1953</v>
      </c>
      <c r="B122" s="207"/>
      <c r="C122" s="207"/>
      <c r="D122" s="207"/>
      <c r="E122" s="207"/>
      <c r="F122" s="207"/>
      <c r="G122" s="208"/>
    </row>
    <row r="123" spans="1:7" x14ac:dyDescent="0.3">
      <c r="A123" s="206" t="s">
        <v>1954</v>
      </c>
      <c r="B123" s="207"/>
      <c r="C123" s="207"/>
      <c r="D123" s="207"/>
      <c r="E123" s="207"/>
      <c r="F123" s="207"/>
      <c r="G123" s="208"/>
    </row>
    <row r="124" spans="1:7" x14ac:dyDescent="0.3">
      <c r="A124" s="206" t="s">
        <v>1955</v>
      </c>
      <c r="B124" s="207"/>
      <c r="C124" s="207"/>
      <c r="D124" s="207"/>
      <c r="E124" s="207"/>
      <c r="F124" s="207"/>
      <c r="G124" s="208"/>
    </row>
    <row r="125" spans="1:7" x14ac:dyDescent="0.3">
      <c r="A125" s="206" t="s">
        <v>1956</v>
      </c>
      <c r="B125" s="207"/>
      <c r="C125" s="207"/>
      <c r="D125" s="207"/>
      <c r="E125" s="207"/>
      <c r="F125" s="207"/>
      <c r="G125" s="208"/>
    </row>
    <row r="126" spans="1:7" x14ac:dyDescent="0.3">
      <c r="A126" s="206" t="s">
        <v>1957</v>
      </c>
      <c r="B126" s="207"/>
      <c r="C126" s="207"/>
      <c r="D126" s="207"/>
      <c r="E126" s="207"/>
      <c r="F126" s="207"/>
      <c r="G126" s="208"/>
    </row>
    <row r="127" spans="1:7" ht="14.4" customHeight="1" x14ac:dyDescent="0.3">
      <c r="A127" s="206" t="s">
        <v>1958</v>
      </c>
      <c r="B127" s="207"/>
      <c r="C127" s="207"/>
      <c r="D127" s="207"/>
      <c r="E127" s="207"/>
      <c r="F127" s="207"/>
      <c r="G127" s="208"/>
    </row>
    <row r="128" spans="1:7" x14ac:dyDescent="0.3">
      <c r="A128" s="206" t="s">
        <v>1957</v>
      </c>
      <c r="B128" s="207"/>
      <c r="C128" s="207"/>
      <c r="D128" s="207"/>
      <c r="E128" s="207"/>
      <c r="F128" s="207"/>
      <c r="G128" s="208"/>
    </row>
    <row r="129" spans="1:7" x14ac:dyDescent="0.3">
      <c r="A129" s="206" t="s">
        <v>1959</v>
      </c>
      <c r="B129" s="207"/>
      <c r="C129" s="207"/>
      <c r="D129" s="207"/>
      <c r="E129" s="207"/>
      <c r="F129" s="207"/>
      <c r="G129" s="208"/>
    </row>
    <row r="130" spans="1:7" x14ac:dyDescent="0.3">
      <c r="A130" s="206" t="s">
        <v>1960</v>
      </c>
      <c r="B130" s="207"/>
      <c r="C130" s="207"/>
      <c r="D130" s="207"/>
      <c r="E130" s="207"/>
      <c r="F130" s="207"/>
      <c r="G130" s="208"/>
    </row>
    <row r="131" spans="1:7" ht="14.4" customHeight="1" x14ac:dyDescent="0.3">
      <c r="A131" s="206" t="s">
        <v>1961</v>
      </c>
      <c r="B131" s="207"/>
      <c r="C131" s="207"/>
      <c r="D131" s="207"/>
      <c r="E131" s="207"/>
      <c r="F131" s="207"/>
      <c r="G131" s="208"/>
    </row>
    <row r="132" spans="1:7" x14ac:dyDescent="0.3">
      <c r="A132" s="206" t="s">
        <v>1962</v>
      </c>
      <c r="B132" s="207"/>
      <c r="C132" s="207"/>
      <c r="D132" s="207"/>
      <c r="E132" s="207"/>
      <c r="F132" s="207"/>
      <c r="G132" s="208"/>
    </row>
    <row r="133" spans="1:7" x14ac:dyDescent="0.3">
      <c r="A133" s="206" t="s">
        <v>1964</v>
      </c>
      <c r="B133" s="207"/>
      <c r="C133" s="207"/>
      <c r="D133" s="207"/>
      <c r="E133" s="207"/>
      <c r="F133" s="207"/>
      <c r="G133" s="208"/>
    </row>
    <row r="134" spans="1:7" x14ac:dyDescent="0.3">
      <c r="A134" s="206" t="s">
        <v>1963</v>
      </c>
      <c r="B134" s="207"/>
      <c r="C134" s="207"/>
      <c r="D134" s="207"/>
      <c r="E134" s="207"/>
      <c r="F134" s="207"/>
      <c r="G134" s="208"/>
    </row>
    <row r="135" spans="1:7" x14ac:dyDescent="0.3">
      <c r="A135" s="206" t="s">
        <v>1964</v>
      </c>
      <c r="B135" s="207"/>
      <c r="C135" s="207"/>
      <c r="D135" s="207"/>
      <c r="E135" s="207"/>
      <c r="F135" s="207"/>
      <c r="G135" s="208"/>
    </row>
    <row r="136" spans="1:7" x14ac:dyDescent="0.3">
      <c r="A136" s="206" t="s">
        <v>1965</v>
      </c>
      <c r="B136" s="207"/>
      <c r="C136" s="207"/>
      <c r="D136" s="207"/>
      <c r="E136" s="207"/>
      <c r="F136" s="207"/>
      <c r="G136" s="208"/>
    </row>
    <row r="137" spans="1:7" ht="52.8" customHeight="1" x14ac:dyDescent="0.3">
      <c r="A137" s="206" t="s">
        <v>1966</v>
      </c>
      <c r="B137" s="207"/>
      <c r="C137" s="207"/>
      <c r="D137" s="207"/>
      <c r="E137" s="207"/>
      <c r="F137" s="207"/>
      <c r="G137" s="208"/>
    </row>
    <row r="138" spans="1:7" x14ac:dyDescent="0.3">
      <c r="A138" s="206" t="s">
        <v>1967</v>
      </c>
      <c r="B138" s="207"/>
      <c r="C138" s="207"/>
      <c r="D138" s="207"/>
      <c r="E138" s="207"/>
      <c r="F138" s="207"/>
      <c r="G138" s="208"/>
    </row>
    <row r="139" spans="1:7" x14ac:dyDescent="0.3">
      <c r="A139" s="206" t="s">
        <v>1968</v>
      </c>
      <c r="B139" s="207"/>
      <c r="C139" s="207"/>
      <c r="D139" s="207"/>
      <c r="E139" s="207"/>
      <c r="F139" s="207"/>
      <c r="G139" s="208"/>
    </row>
    <row r="140" spans="1:7" ht="33" customHeight="1" x14ac:dyDescent="0.3">
      <c r="A140" s="206" t="s">
        <v>1969</v>
      </c>
      <c r="B140" s="207"/>
      <c r="C140" s="207"/>
      <c r="D140" s="207"/>
      <c r="E140" s="207"/>
      <c r="F140" s="207"/>
      <c r="G140" s="208"/>
    </row>
    <row r="141" spans="1:7" x14ac:dyDescent="0.3">
      <c r="A141" s="206" t="s">
        <v>1970</v>
      </c>
      <c r="B141" s="207"/>
      <c r="C141" s="207"/>
      <c r="D141" s="207"/>
      <c r="E141" s="207"/>
      <c r="F141" s="207"/>
      <c r="G141" s="208"/>
    </row>
    <row r="142" spans="1:7" x14ac:dyDescent="0.3">
      <c r="A142" s="206" t="s">
        <v>1971</v>
      </c>
      <c r="B142" s="207"/>
      <c r="C142" s="207"/>
      <c r="D142" s="207"/>
      <c r="E142" s="207"/>
      <c r="F142" s="207"/>
      <c r="G142" s="208"/>
    </row>
    <row r="143" spans="1:7" x14ac:dyDescent="0.3">
      <c r="A143" s="206" t="s">
        <v>1970</v>
      </c>
      <c r="B143" s="207"/>
      <c r="C143" s="207"/>
      <c r="D143" s="207"/>
      <c r="E143" s="207"/>
      <c r="F143" s="207"/>
      <c r="G143" s="208"/>
    </row>
    <row r="144" spans="1:7" x14ac:dyDescent="0.3">
      <c r="A144" s="206" t="s">
        <v>2505</v>
      </c>
      <c r="B144" s="207"/>
      <c r="C144" s="207"/>
      <c r="D144" s="207"/>
      <c r="E144" s="207"/>
      <c r="F144" s="207"/>
      <c r="G144" s="208"/>
    </row>
    <row r="145" spans="1:7" x14ac:dyDescent="0.3">
      <c r="A145" s="206" t="s">
        <v>1967</v>
      </c>
      <c r="B145" s="207"/>
      <c r="C145" s="207"/>
      <c r="D145" s="207"/>
      <c r="E145" s="207"/>
      <c r="F145" s="207"/>
      <c r="G145" s="208"/>
    </row>
    <row r="146" spans="1:7" ht="34.200000000000003" customHeight="1" x14ac:dyDescent="0.3">
      <c r="A146" s="206" t="s">
        <v>1972</v>
      </c>
      <c r="B146" s="207"/>
      <c r="C146" s="207"/>
      <c r="D146" s="207"/>
      <c r="E146" s="207"/>
      <c r="F146" s="207"/>
      <c r="G146" s="208"/>
    </row>
    <row r="147" spans="1:7" ht="34.200000000000003" customHeight="1" x14ac:dyDescent="0.3">
      <c r="A147" s="206"/>
      <c r="B147" s="207"/>
      <c r="C147" s="207"/>
      <c r="D147" s="207"/>
      <c r="E147" s="207"/>
      <c r="F147" s="207"/>
      <c r="G147" s="208"/>
    </row>
    <row r="148" spans="1:7" ht="39" customHeight="1" x14ac:dyDescent="0.3">
      <c r="A148" s="179" t="s">
        <v>1670</v>
      </c>
      <c r="B148" s="258">
        <f>COUNTA('MaTR Focus Feedback'!$B$1:$AN$1)</f>
        <v>39</v>
      </c>
      <c r="C148" s="258"/>
      <c r="D148" s="258"/>
      <c r="E148" s="258">
        <f>COUNTA('MaTR Focus Feedback'!A16:AN16)</f>
        <v>37</v>
      </c>
      <c r="F148" s="258"/>
      <c r="G148" s="258"/>
    </row>
    <row r="149" spans="1:7" x14ac:dyDescent="0.3">
      <c r="A149" s="206" t="s">
        <v>1987</v>
      </c>
      <c r="B149" s="207" t="s">
        <v>119</v>
      </c>
      <c r="C149" s="207" t="s">
        <v>119</v>
      </c>
      <c r="D149" s="207" t="s">
        <v>119</v>
      </c>
      <c r="E149" s="207" t="s">
        <v>119</v>
      </c>
      <c r="F149" s="207" t="s">
        <v>119</v>
      </c>
      <c r="G149" s="208" t="s">
        <v>119</v>
      </c>
    </row>
    <row r="150" spans="1:7" x14ac:dyDescent="0.3">
      <c r="A150" s="206" t="s">
        <v>1973</v>
      </c>
      <c r="B150" s="207" t="s">
        <v>120</v>
      </c>
      <c r="C150" s="207" t="s">
        <v>120</v>
      </c>
      <c r="D150" s="207" t="s">
        <v>120</v>
      </c>
      <c r="E150" s="207" t="s">
        <v>120</v>
      </c>
      <c r="F150" s="207" t="s">
        <v>120</v>
      </c>
      <c r="G150" s="208" t="s">
        <v>120</v>
      </c>
    </row>
    <row r="151" spans="1:7" x14ac:dyDescent="0.3">
      <c r="A151" s="206" t="s">
        <v>1985</v>
      </c>
      <c r="B151" s="207" t="s">
        <v>121</v>
      </c>
      <c r="C151" s="207" t="s">
        <v>121</v>
      </c>
      <c r="D151" s="207" t="s">
        <v>121</v>
      </c>
      <c r="E151" s="207" t="s">
        <v>121</v>
      </c>
      <c r="F151" s="207" t="s">
        <v>121</v>
      </c>
      <c r="G151" s="208" t="s">
        <v>121</v>
      </c>
    </row>
    <row r="152" spans="1:7" x14ac:dyDescent="0.3">
      <c r="A152" s="206" t="s">
        <v>1974</v>
      </c>
      <c r="B152" s="207" t="s">
        <v>122</v>
      </c>
      <c r="C152" s="207" t="s">
        <v>122</v>
      </c>
      <c r="D152" s="207" t="s">
        <v>122</v>
      </c>
      <c r="E152" s="207" t="s">
        <v>122</v>
      </c>
      <c r="F152" s="207" t="s">
        <v>122</v>
      </c>
      <c r="G152" s="208" t="s">
        <v>122</v>
      </c>
    </row>
    <row r="153" spans="1:7" x14ac:dyDescent="0.3">
      <c r="A153" s="206" t="s">
        <v>1975</v>
      </c>
      <c r="B153" s="207" t="s">
        <v>123</v>
      </c>
      <c r="C153" s="207" t="s">
        <v>123</v>
      </c>
      <c r="D153" s="207" t="s">
        <v>123</v>
      </c>
      <c r="E153" s="207" t="s">
        <v>123</v>
      </c>
      <c r="F153" s="207" t="s">
        <v>123</v>
      </c>
      <c r="G153" s="208" t="s">
        <v>123</v>
      </c>
    </row>
    <row r="154" spans="1:7" x14ac:dyDescent="0.3">
      <c r="A154" s="206" t="s">
        <v>1976</v>
      </c>
      <c r="B154" s="207" t="s">
        <v>124</v>
      </c>
      <c r="C154" s="207" t="s">
        <v>124</v>
      </c>
      <c r="D154" s="207" t="s">
        <v>124</v>
      </c>
      <c r="E154" s="207" t="s">
        <v>124</v>
      </c>
      <c r="F154" s="207" t="s">
        <v>124</v>
      </c>
      <c r="G154" s="208" t="s">
        <v>124</v>
      </c>
    </row>
    <row r="155" spans="1:7" x14ac:dyDescent="0.3">
      <c r="A155" s="206" t="s">
        <v>1977</v>
      </c>
      <c r="B155" s="207" t="s">
        <v>125</v>
      </c>
      <c r="C155" s="207" t="s">
        <v>125</v>
      </c>
      <c r="D155" s="207" t="s">
        <v>125</v>
      </c>
      <c r="E155" s="207" t="s">
        <v>125</v>
      </c>
      <c r="F155" s="207" t="s">
        <v>125</v>
      </c>
      <c r="G155" s="208" t="s">
        <v>125</v>
      </c>
    </row>
    <row r="156" spans="1:7" x14ac:dyDescent="0.3">
      <c r="A156" s="206" t="s">
        <v>1978</v>
      </c>
      <c r="B156" s="207" t="s">
        <v>259</v>
      </c>
      <c r="C156" s="207" t="s">
        <v>259</v>
      </c>
      <c r="D156" s="207" t="s">
        <v>259</v>
      </c>
      <c r="E156" s="207" t="s">
        <v>259</v>
      </c>
      <c r="F156" s="207" t="s">
        <v>259</v>
      </c>
      <c r="G156" s="208" t="s">
        <v>259</v>
      </c>
    </row>
    <row r="157" spans="1:7" x14ac:dyDescent="0.3">
      <c r="A157" s="206" t="s">
        <v>1979</v>
      </c>
      <c r="B157" s="207" t="s">
        <v>257</v>
      </c>
      <c r="C157" s="207" t="s">
        <v>257</v>
      </c>
      <c r="D157" s="207" t="s">
        <v>257</v>
      </c>
      <c r="E157" s="207" t="s">
        <v>257</v>
      </c>
      <c r="F157" s="207" t="s">
        <v>257</v>
      </c>
      <c r="G157" s="208" t="s">
        <v>257</v>
      </c>
    </row>
    <row r="158" spans="1:7" x14ac:dyDescent="0.3">
      <c r="A158" s="206" t="s">
        <v>1984</v>
      </c>
      <c r="B158" s="207"/>
      <c r="C158" s="207"/>
      <c r="D158" s="207"/>
      <c r="E158" s="207"/>
      <c r="F158" s="207"/>
      <c r="G158" s="208"/>
    </row>
    <row r="159" spans="1:7" x14ac:dyDescent="0.3">
      <c r="A159" s="206" t="s">
        <v>1980</v>
      </c>
      <c r="B159" s="207" t="s">
        <v>255</v>
      </c>
      <c r="C159" s="207" t="s">
        <v>255</v>
      </c>
      <c r="D159" s="207" t="s">
        <v>255</v>
      </c>
      <c r="E159" s="207" t="s">
        <v>255</v>
      </c>
      <c r="F159" s="207" t="s">
        <v>255</v>
      </c>
      <c r="G159" s="208" t="s">
        <v>255</v>
      </c>
    </row>
    <row r="160" spans="1:7" x14ac:dyDescent="0.3">
      <c r="A160" s="206" t="s">
        <v>1981</v>
      </c>
      <c r="B160" s="207" t="s">
        <v>260</v>
      </c>
      <c r="C160" s="207" t="s">
        <v>260</v>
      </c>
      <c r="D160" s="207" t="s">
        <v>260</v>
      </c>
      <c r="E160" s="207" t="s">
        <v>260</v>
      </c>
      <c r="F160" s="207" t="s">
        <v>260</v>
      </c>
      <c r="G160" s="208" t="s">
        <v>260</v>
      </c>
    </row>
    <row r="161" spans="1:7" x14ac:dyDescent="0.3">
      <c r="A161" s="206" t="s">
        <v>1982</v>
      </c>
      <c r="B161" s="207" t="s">
        <v>258</v>
      </c>
      <c r="C161" s="207" t="s">
        <v>258</v>
      </c>
      <c r="D161" s="207" t="s">
        <v>258</v>
      </c>
      <c r="E161" s="207" t="s">
        <v>258</v>
      </c>
      <c r="F161" s="207" t="s">
        <v>258</v>
      </c>
      <c r="G161" s="208" t="s">
        <v>258</v>
      </c>
    </row>
    <row r="162" spans="1:7" x14ac:dyDescent="0.3">
      <c r="A162" s="206" t="s">
        <v>1983</v>
      </c>
      <c r="B162" s="207" t="s">
        <v>261</v>
      </c>
      <c r="C162" s="207" t="s">
        <v>261</v>
      </c>
      <c r="D162" s="207" t="s">
        <v>261</v>
      </c>
      <c r="E162" s="207" t="s">
        <v>261</v>
      </c>
      <c r="F162" s="207" t="s">
        <v>261</v>
      </c>
      <c r="G162" s="208" t="s">
        <v>261</v>
      </c>
    </row>
    <row r="163" spans="1:7" x14ac:dyDescent="0.3">
      <c r="A163" s="206" t="s">
        <v>1986</v>
      </c>
      <c r="B163" s="207" t="s">
        <v>256</v>
      </c>
      <c r="C163" s="207" t="s">
        <v>256</v>
      </c>
      <c r="D163" s="207" t="s">
        <v>256</v>
      </c>
      <c r="E163" s="207" t="s">
        <v>256</v>
      </c>
      <c r="F163" s="207" t="s">
        <v>256</v>
      </c>
      <c r="G163" s="208" t="s">
        <v>256</v>
      </c>
    </row>
    <row r="164" spans="1:7" x14ac:dyDescent="0.3">
      <c r="A164" s="206" t="s">
        <v>1988</v>
      </c>
      <c r="B164" s="207" t="s">
        <v>1508</v>
      </c>
      <c r="C164" s="207" t="s">
        <v>1508</v>
      </c>
      <c r="D164" s="207" t="s">
        <v>1508</v>
      </c>
      <c r="E164" s="207" t="s">
        <v>1508</v>
      </c>
      <c r="F164" s="207" t="s">
        <v>1508</v>
      </c>
      <c r="G164" s="208" t="s">
        <v>1508</v>
      </c>
    </row>
    <row r="165" spans="1:7" x14ac:dyDescent="0.3">
      <c r="A165" s="206" t="s">
        <v>1989</v>
      </c>
      <c r="B165" s="207" t="s">
        <v>1614</v>
      </c>
      <c r="C165" s="207" t="s">
        <v>1614</v>
      </c>
      <c r="D165" s="207" t="s">
        <v>1614</v>
      </c>
      <c r="E165" s="207" t="s">
        <v>1614</v>
      </c>
      <c r="F165" s="207" t="s">
        <v>1614</v>
      </c>
      <c r="G165" s="208" t="s">
        <v>1614</v>
      </c>
    </row>
    <row r="166" spans="1:7" x14ac:dyDescent="0.3">
      <c r="A166" s="206" t="s">
        <v>1990</v>
      </c>
      <c r="B166" s="207" t="s">
        <v>133</v>
      </c>
      <c r="C166" s="207" t="s">
        <v>133</v>
      </c>
      <c r="D166" s="207" t="s">
        <v>133</v>
      </c>
      <c r="E166" s="207" t="s">
        <v>133</v>
      </c>
      <c r="F166" s="207" t="s">
        <v>133</v>
      </c>
      <c r="G166" s="208" t="s">
        <v>133</v>
      </c>
    </row>
    <row r="167" spans="1:7" x14ac:dyDescent="0.3">
      <c r="A167" s="206" t="s">
        <v>1991</v>
      </c>
      <c r="B167" s="207" t="s">
        <v>1616</v>
      </c>
      <c r="C167" s="207" t="s">
        <v>1616</v>
      </c>
      <c r="D167" s="207" t="s">
        <v>1616</v>
      </c>
      <c r="E167" s="207" t="s">
        <v>1616</v>
      </c>
      <c r="F167" s="207" t="s">
        <v>1616</v>
      </c>
      <c r="G167" s="208" t="s">
        <v>1616</v>
      </c>
    </row>
    <row r="168" spans="1:7" x14ac:dyDescent="0.3">
      <c r="A168" s="206" t="s">
        <v>1992</v>
      </c>
      <c r="B168" s="207" t="s">
        <v>1617</v>
      </c>
      <c r="C168" s="207" t="s">
        <v>1617</v>
      </c>
      <c r="D168" s="207" t="s">
        <v>1617</v>
      </c>
      <c r="E168" s="207" t="s">
        <v>1617</v>
      </c>
      <c r="F168" s="207" t="s">
        <v>1617</v>
      </c>
      <c r="G168" s="208" t="s">
        <v>1617</v>
      </c>
    </row>
    <row r="169" spans="1:7" x14ac:dyDescent="0.3">
      <c r="A169" s="206" t="s">
        <v>1993</v>
      </c>
      <c r="B169" s="207" t="s">
        <v>1612</v>
      </c>
      <c r="C169" s="207" t="s">
        <v>1612</v>
      </c>
      <c r="D169" s="207" t="s">
        <v>1612</v>
      </c>
      <c r="E169" s="207" t="s">
        <v>1612</v>
      </c>
      <c r="F169" s="207" t="s">
        <v>1612</v>
      </c>
      <c r="G169" s="208" t="s">
        <v>1612</v>
      </c>
    </row>
    <row r="170" spans="1:7" x14ac:dyDescent="0.3">
      <c r="A170" s="206" t="s">
        <v>1994</v>
      </c>
      <c r="B170" s="207" t="s">
        <v>1615</v>
      </c>
      <c r="C170" s="207" t="s">
        <v>1615</v>
      </c>
      <c r="D170" s="207" t="s">
        <v>1615</v>
      </c>
      <c r="E170" s="207" t="s">
        <v>1615</v>
      </c>
      <c r="F170" s="207" t="s">
        <v>1615</v>
      </c>
      <c r="G170" s="208" t="s">
        <v>1615</v>
      </c>
    </row>
    <row r="171" spans="1:7" ht="14.4" customHeight="1" x14ac:dyDescent="0.3">
      <c r="A171" s="206" t="s">
        <v>1990</v>
      </c>
      <c r="B171" s="207" t="s">
        <v>133</v>
      </c>
      <c r="C171" s="207" t="s">
        <v>133</v>
      </c>
      <c r="D171" s="207" t="s">
        <v>133</v>
      </c>
      <c r="E171" s="207" t="s">
        <v>133</v>
      </c>
      <c r="F171" s="207" t="s">
        <v>133</v>
      </c>
      <c r="G171" s="208" t="s">
        <v>133</v>
      </c>
    </row>
    <row r="172" spans="1:7" x14ac:dyDescent="0.3">
      <c r="A172" s="206" t="s">
        <v>2506</v>
      </c>
      <c r="B172" s="207"/>
      <c r="C172" s="207"/>
      <c r="D172" s="207"/>
      <c r="E172" s="207"/>
      <c r="F172" s="207"/>
      <c r="G172" s="208"/>
    </row>
    <row r="173" spans="1:7" x14ac:dyDescent="0.3">
      <c r="A173" s="206" t="s">
        <v>1941</v>
      </c>
      <c r="B173" s="207"/>
      <c r="C173" s="207"/>
      <c r="D173" s="207"/>
      <c r="E173" s="207"/>
      <c r="F173" s="207"/>
      <c r="G173" s="208"/>
    </row>
    <row r="174" spans="1:7" x14ac:dyDescent="0.3">
      <c r="A174" s="206" t="s">
        <v>2507</v>
      </c>
      <c r="B174" s="207"/>
      <c r="C174" s="207"/>
      <c r="D174" s="207"/>
      <c r="E174" s="207"/>
      <c r="F174" s="207"/>
      <c r="G174" s="208"/>
    </row>
    <row r="175" spans="1:7" x14ac:dyDescent="0.3">
      <c r="A175" s="206" t="s">
        <v>1941</v>
      </c>
      <c r="B175" s="207"/>
      <c r="C175" s="207"/>
      <c r="D175" s="207"/>
      <c r="E175" s="207"/>
      <c r="F175" s="207"/>
      <c r="G175" s="208"/>
    </row>
    <row r="176" spans="1:7" x14ac:dyDescent="0.3">
      <c r="A176" s="206" t="s">
        <v>2508</v>
      </c>
      <c r="B176" s="207"/>
      <c r="C176" s="207"/>
      <c r="D176" s="207"/>
      <c r="E176" s="207"/>
      <c r="F176" s="207"/>
      <c r="G176" s="208"/>
    </row>
    <row r="177" spans="1:7" x14ac:dyDescent="0.3">
      <c r="A177" s="206" t="s">
        <v>1995</v>
      </c>
      <c r="B177" s="207" t="s">
        <v>1613</v>
      </c>
      <c r="C177" s="207" t="s">
        <v>1613</v>
      </c>
      <c r="D177" s="207" t="s">
        <v>1613</v>
      </c>
      <c r="E177" s="207" t="s">
        <v>1613</v>
      </c>
      <c r="F177" s="207" t="s">
        <v>1613</v>
      </c>
      <c r="G177" s="208" t="s">
        <v>1613</v>
      </c>
    </row>
    <row r="178" spans="1:7" x14ac:dyDescent="0.3">
      <c r="A178" s="206"/>
      <c r="B178" s="207"/>
      <c r="C178" s="207"/>
      <c r="D178" s="207"/>
      <c r="E178" s="207"/>
      <c r="F178" s="207"/>
      <c r="G178" s="208"/>
    </row>
    <row r="179" spans="1:7" ht="30.6" customHeight="1" x14ac:dyDescent="0.3">
      <c r="A179" s="179" t="s">
        <v>32</v>
      </c>
      <c r="B179" s="258">
        <f>COUNTA('MaTR Focus Feedback'!$B$1:$AN$1)</f>
        <v>39</v>
      </c>
      <c r="C179" s="258"/>
      <c r="D179" s="258"/>
      <c r="E179" s="258">
        <f>COUNTA('MaTR Focus Feedback'!A17:AN17)</f>
        <v>36</v>
      </c>
      <c r="F179" s="258"/>
      <c r="G179" s="258"/>
    </row>
    <row r="180" spans="1:7" x14ac:dyDescent="0.3">
      <c r="A180" s="206" t="s">
        <v>1996</v>
      </c>
      <c r="B180" s="207"/>
      <c r="C180" s="207"/>
      <c r="D180" s="207"/>
      <c r="E180" s="207"/>
      <c r="F180" s="207"/>
      <c r="G180" s="208"/>
    </row>
    <row r="181" spans="1:7" x14ac:dyDescent="0.3">
      <c r="A181" s="206" t="s">
        <v>1997</v>
      </c>
      <c r="B181" s="207"/>
      <c r="C181" s="207"/>
      <c r="D181" s="207"/>
      <c r="E181" s="207"/>
      <c r="F181" s="207"/>
      <c r="G181" s="208"/>
    </row>
    <row r="182" spans="1:7" x14ac:dyDescent="0.3">
      <c r="A182" s="206" t="s">
        <v>1998</v>
      </c>
      <c r="B182" s="207"/>
      <c r="C182" s="207"/>
      <c r="D182" s="207"/>
      <c r="E182" s="207"/>
      <c r="F182" s="207"/>
      <c r="G182" s="208"/>
    </row>
    <row r="183" spans="1:7" x14ac:dyDescent="0.3">
      <c r="A183" s="206" t="s">
        <v>1999</v>
      </c>
      <c r="B183" s="207"/>
      <c r="C183" s="207"/>
      <c r="D183" s="207"/>
      <c r="E183" s="207"/>
      <c r="F183" s="207"/>
      <c r="G183" s="208"/>
    </row>
    <row r="184" spans="1:7" x14ac:dyDescent="0.3">
      <c r="A184" s="206" t="s">
        <v>2000</v>
      </c>
      <c r="B184" s="207"/>
      <c r="C184" s="207"/>
      <c r="D184" s="207"/>
      <c r="E184" s="207"/>
      <c r="F184" s="207"/>
      <c r="G184" s="208"/>
    </row>
    <row r="185" spans="1:7" x14ac:dyDescent="0.3">
      <c r="A185" s="206" t="s">
        <v>2001</v>
      </c>
      <c r="B185" s="207"/>
      <c r="C185" s="207"/>
      <c r="D185" s="207"/>
      <c r="E185" s="207"/>
      <c r="F185" s="207"/>
      <c r="G185" s="208"/>
    </row>
    <row r="186" spans="1:7" x14ac:dyDescent="0.3">
      <c r="A186" s="206" t="s">
        <v>2002</v>
      </c>
      <c r="B186" s="207"/>
      <c r="C186" s="207"/>
      <c r="D186" s="207"/>
      <c r="E186" s="207"/>
      <c r="F186" s="207"/>
      <c r="G186" s="208"/>
    </row>
    <row r="187" spans="1:7" x14ac:dyDescent="0.3">
      <c r="A187" s="206" t="s">
        <v>2003</v>
      </c>
      <c r="B187" s="207"/>
      <c r="C187" s="207"/>
      <c r="D187" s="207"/>
      <c r="E187" s="207"/>
      <c r="F187" s="207"/>
      <c r="G187" s="208"/>
    </row>
    <row r="188" spans="1:7" x14ac:dyDescent="0.3">
      <c r="A188" s="206" t="s">
        <v>2004</v>
      </c>
      <c r="B188" s="207"/>
      <c r="C188" s="207"/>
      <c r="D188" s="207"/>
      <c r="E188" s="207"/>
      <c r="F188" s="207"/>
      <c r="G188" s="208"/>
    </row>
    <row r="189" spans="1:7" x14ac:dyDescent="0.3">
      <c r="A189" s="206" t="s">
        <v>2005</v>
      </c>
      <c r="B189" s="207"/>
      <c r="C189" s="207"/>
      <c r="D189" s="207"/>
      <c r="E189" s="207"/>
      <c r="F189" s="207"/>
      <c r="G189" s="208"/>
    </row>
    <row r="190" spans="1:7" x14ac:dyDescent="0.3">
      <c r="A190" s="206" t="s">
        <v>2006</v>
      </c>
      <c r="B190" s="207"/>
      <c r="C190" s="207"/>
      <c r="D190" s="207"/>
      <c r="E190" s="207"/>
      <c r="F190" s="207"/>
      <c r="G190" s="208"/>
    </row>
    <row r="191" spans="1:7" x14ac:dyDescent="0.3">
      <c r="A191" s="206" t="s">
        <v>1950</v>
      </c>
      <c r="B191" s="207"/>
      <c r="C191" s="207"/>
      <c r="D191" s="207"/>
      <c r="E191" s="207"/>
      <c r="F191" s="207"/>
      <c r="G191" s="208"/>
    </row>
    <row r="192" spans="1:7" x14ac:dyDescent="0.3">
      <c r="A192" s="206" t="s">
        <v>2007</v>
      </c>
      <c r="B192" s="207"/>
      <c r="C192" s="207"/>
      <c r="D192" s="207"/>
      <c r="E192" s="207"/>
      <c r="F192" s="207"/>
      <c r="G192" s="208"/>
    </row>
    <row r="193" spans="1:7" x14ac:dyDescent="0.3">
      <c r="A193" s="206" t="s">
        <v>2008</v>
      </c>
      <c r="B193" s="207"/>
      <c r="C193" s="207"/>
      <c r="D193" s="207"/>
      <c r="E193" s="207"/>
      <c r="F193" s="207"/>
      <c r="G193" s="208"/>
    </row>
    <row r="194" spans="1:7" x14ac:dyDescent="0.3">
      <c r="A194" s="206" t="s">
        <v>2009</v>
      </c>
      <c r="B194" s="207"/>
      <c r="C194" s="207"/>
      <c r="D194" s="207"/>
      <c r="E194" s="207"/>
      <c r="F194" s="207"/>
      <c r="G194" s="208"/>
    </row>
    <row r="195" spans="1:7" x14ac:dyDescent="0.3">
      <c r="A195" s="206" t="s">
        <v>2010</v>
      </c>
      <c r="B195" s="207"/>
      <c r="C195" s="207"/>
      <c r="D195" s="207"/>
      <c r="E195" s="207"/>
      <c r="F195" s="207"/>
      <c r="G195" s="208"/>
    </row>
    <row r="196" spans="1:7" x14ac:dyDescent="0.3">
      <c r="A196" s="206" t="s">
        <v>2011</v>
      </c>
      <c r="B196" s="207"/>
      <c r="C196" s="207"/>
      <c r="D196" s="207"/>
      <c r="E196" s="207"/>
      <c r="F196" s="207"/>
      <c r="G196" s="208"/>
    </row>
    <row r="197" spans="1:7" x14ac:dyDescent="0.3">
      <c r="A197" s="206" t="s">
        <v>1971</v>
      </c>
      <c r="B197" s="207"/>
      <c r="C197" s="207"/>
      <c r="D197" s="207"/>
      <c r="E197" s="207"/>
      <c r="F197" s="207"/>
      <c r="G197" s="208"/>
    </row>
    <row r="198" spans="1:7" x14ac:dyDescent="0.3">
      <c r="A198" s="206" t="s">
        <v>2012</v>
      </c>
      <c r="B198" s="207"/>
      <c r="C198" s="207"/>
      <c r="D198" s="207"/>
      <c r="E198" s="207"/>
      <c r="F198" s="207"/>
      <c r="G198" s="208"/>
    </row>
    <row r="199" spans="1:7" x14ac:dyDescent="0.3">
      <c r="A199" s="206" t="s">
        <v>2013</v>
      </c>
      <c r="B199" s="207"/>
      <c r="C199" s="207"/>
      <c r="D199" s="207"/>
      <c r="E199" s="207"/>
      <c r="F199" s="207"/>
      <c r="G199" s="208"/>
    </row>
    <row r="200" spans="1:7" x14ac:dyDescent="0.3">
      <c r="A200" s="206" t="s">
        <v>2014</v>
      </c>
      <c r="B200" s="207"/>
      <c r="C200" s="207"/>
      <c r="D200" s="207"/>
      <c r="E200" s="207"/>
      <c r="F200" s="207"/>
      <c r="G200" s="208"/>
    </row>
    <row r="201" spans="1:7" x14ac:dyDescent="0.3">
      <c r="A201" s="206" t="s">
        <v>2015</v>
      </c>
      <c r="B201" s="207"/>
      <c r="C201" s="207"/>
      <c r="D201" s="207"/>
      <c r="E201" s="207"/>
      <c r="F201" s="207"/>
      <c r="G201" s="208"/>
    </row>
    <row r="202" spans="1:7" x14ac:dyDescent="0.3">
      <c r="A202" s="206" t="s">
        <v>2016</v>
      </c>
      <c r="B202" s="207"/>
      <c r="C202" s="207"/>
      <c r="D202" s="207"/>
      <c r="E202" s="207"/>
      <c r="F202" s="207"/>
      <c r="G202" s="208"/>
    </row>
    <row r="203" spans="1:7" x14ac:dyDescent="0.3">
      <c r="A203" s="206" t="s">
        <v>2017</v>
      </c>
      <c r="B203" s="207"/>
      <c r="C203" s="207"/>
      <c r="D203" s="207"/>
      <c r="E203" s="207"/>
      <c r="F203" s="207"/>
      <c r="G203" s="208"/>
    </row>
    <row r="204" spans="1:7" x14ac:dyDescent="0.3">
      <c r="A204" s="206" t="s">
        <v>2018</v>
      </c>
      <c r="B204" s="207"/>
      <c r="C204" s="207"/>
      <c r="D204" s="207"/>
      <c r="E204" s="207"/>
      <c r="F204" s="207"/>
      <c r="G204" s="208"/>
    </row>
    <row r="205" spans="1:7" ht="45" customHeight="1" x14ac:dyDescent="0.3">
      <c r="A205" s="206" t="s">
        <v>2019</v>
      </c>
      <c r="B205" s="207"/>
      <c r="C205" s="207"/>
      <c r="D205" s="207"/>
      <c r="E205" s="207"/>
      <c r="F205" s="207"/>
      <c r="G205" s="208"/>
    </row>
    <row r="206" spans="1:7" ht="45" customHeight="1" x14ac:dyDescent="0.3">
      <c r="A206" s="206" t="s">
        <v>2509</v>
      </c>
      <c r="B206" s="207"/>
      <c r="C206" s="207"/>
      <c r="D206" s="207"/>
      <c r="E206" s="207"/>
      <c r="F206" s="207"/>
      <c r="G206" s="208"/>
    </row>
    <row r="207" spans="1:7" ht="45" customHeight="1" x14ac:dyDescent="0.3">
      <c r="A207" s="206" t="s">
        <v>2510</v>
      </c>
      <c r="B207" s="207"/>
      <c r="C207" s="207"/>
      <c r="D207" s="207"/>
      <c r="E207" s="207"/>
      <c r="F207" s="207"/>
      <c r="G207" s="208"/>
    </row>
    <row r="208" spans="1:7" ht="45" customHeight="1" x14ac:dyDescent="0.3">
      <c r="A208" s="206" t="s">
        <v>2511</v>
      </c>
      <c r="B208" s="207"/>
      <c r="C208" s="207"/>
      <c r="D208" s="207"/>
      <c r="E208" s="207"/>
      <c r="F208" s="207"/>
      <c r="G208" s="208"/>
    </row>
    <row r="209" spans="1:7" ht="45" customHeight="1" x14ac:dyDescent="0.3">
      <c r="A209" s="206" t="s">
        <v>2512</v>
      </c>
      <c r="B209" s="207"/>
      <c r="C209" s="207"/>
      <c r="D209" s="207"/>
      <c r="E209" s="207"/>
      <c r="F209" s="207"/>
      <c r="G209" s="208"/>
    </row>
    <row r="210" spans="1:7" x14ac:dyDescent="0.3">
      <c r="A210" s="206" t="s">
        <v>2020</v>
      </c>
      <c r="B210" s="207"/>
      <c r="C210" s="207"/>
      <c r="D210" s="207"/>
      <c r="E210" s="207"/>
      <c r="F210" s="207"/>
      <c r="G210" s="208"/>
    </row>
    <row r="211" spans="1:7" x14ac:dyDescent="0.3">
      <c r="A211" s="206" t="s">
        <v>2021</v>
      </c>
      <c r="B211" s="207"/>
      <c r="C211" s="207"/>
      <c r="D211" s="207"/>
      <c r="E211" s="207"/>
      <c r="F211" s="207"/>
      <c r="G211" s="208"/>
    </row>
    <row r="212" spans="1:7" x14ac:dyDescent="0.3">
      <c r="A212" s="206" t="s">
        <v>2022</v>
      </c>
      <c r="B212" s="207"/>
      <c r="C212" s="207"/>
      <c r="D212" s="207"/>
      <c r="E212" s="207"/>
      <c r="F212" s="207"/>
      <c r="G212" s="208"/>
    </row>
    <row r="213" spans="1:7" x14ac:dyDescent="0.3">
      <c r="A213" s="206" t="s">
        <v>2023</v>
      </c>
      <c r="B213" s="207"/>
      <c r="C213" s="207"/>
      <c r="D213" s="207"/>
      <c r="E213" s="207"/>
      <c r="F213" s="207"/>
      <c r="G213" s="208"/>
    </row>
    <row r="214" spans="1:7" x14ac:dyDescent="0.3">
      <c r="A214" s="206" t="s">
        <v>2024</v>
      </c>
      <c r="B214" s="207"/>
      <c r="C214" s="207"/>
      <c r="D214" s="207"/>
      <c r="E214" s="207"/>
      <c r="F214" s="207"/>
      <c r="G214" s="208"/>
    </row>
    <row r="215" spans="1:7" x14ac:dyDescent="0.3">
      <c r="A215" s="206"/>
      <c r="B215" s="207"/>
      <c r="C215" s="207"/>
      <c r="D215" s="207"/>
      <c r="E215" s="207"/>
      <c r="F215" s="207"/>
      <c r="G215" s="208"/>
    </row>
    <row r="216" spans="1:7" ht="35.4" customHeight="1" x14ac:dyDescent="0.3">
      <c r="A216" s="179" t="s">
        <v>33</v>
      </c>
      <c r="B216" s="258">
        <f>COUNTA('MaTR Focus Feedback'!$B$1:$AN$1)</f>
        <v>39</v>
      </c>
      <c r="C216" s="258"/>
      <c r="D216" s="258"/>
      <c r="E216" s="258">
        <f>COUNTA('MaTR Focus Feedback'!A18:AN18)</f>
        <v>36</v>
      </c>
      <c r="F216" s="258"/>
      <c r="G216" s="258"/>
    </row>
    <row r="217" spans="1:7" x14ac:dyDescent="0.3">
      <c r="A217" s="206" t="s">
        <v>1990</v>
      </c>
      <c r="B217" s="207"/>
      <c r="C217" s="207"/>
      <c r="D217" s="207"/>
      <c r="E217" s="207"/>
      <c r="F217" s="207"/>
      <c r="G217" s="208"/>
    </row>
    <row r="218" spans="1:7" x14ac:dyDescent="0.3">
      <c r="A218" s="206" t="s">
        <v>2025</v>
      </c>
      <c r="B218" s="207"/>
      <c r="C218" s="207"/>
      <c r="D218" s="207"/>
      <c r="E218" s="207"/>
      <c r="F218" s="207"/>
      <c r="G218" s="208"/>
    </row>
    <row r="219" spans="1:7" ht="19.8" customHeight="1" x14ac:dyDescent="0.3">
      <c r="A219" s="206" t="s">
        <v>2026</v>
      </c>
      <c r="B219" s="207"/>
      <c r="C219" s="207"/>
      <c r="D219" s="207"/>
      <c r="E219" s="207"/>
      <c r="F219" s="207"/>
      <c r="G219" s="208"/>
    </row>
    <row r="220" spans="1:7" x14ac:dyDescent="0.3">
      <c r="A220" s="206" t="s">
        <v>2027</v>
      </c>
      <c r="B220" s="207"/>
      <c r="C220" s="207"/>
      <c r="D220" s="207"/>
      <c r="E220" s="207"/>
      <c r="F220" s="207"/>
      <c r="G220" s="208"/>
    </row>
    <row r="221" spans="1:7" x14ac:dyDescent="0.3">
      <c r="A221" s="206" t="s">
        <v>2028</v>
      </c>
      <c r="B221" s="207"/>
      <c r="C221" s="207"/>
      <c r="D221" s="207"/>
      <c r="E221" s="207"/>
      <c r="F221" s="207"/>
      <c r="G221" s="208"/>
    </row>
    <row r="222" spans="1:7" ht="51" customHeight="1" x14ac:dyDescent="0.3">
      <c r="A222" s="206" t="s">
        <v>2029</v>
      </c>
      <c r="B222" s="207"/>
      <c r="C222" s="207"/>
      <c r="D222" s="207"/>
      <c r="E222" s="207"/>
      <c r="F222" s="207"/>
      <c r="G222" s="208"/>
    </row>
    <row r="223" spans="1:7" ht="39.6" customHeight="1" x14ac:dyDescent="0.3">
      <c r="A223" s="206" t="s">
        <v>2030</v>
      </c>
      <c r="B223" s="207"/>
      <c r="C223" s="207"/>
      <c r="D223" s="207"/>
      <c r="E223" s="207"/>
      <c r="F223" s="207"/>
      <c r="G223" s="208"/>
    </row>
    <row r="224" spans="1:7" ht="19.2" customHeight="1" x14ac:dyDescent="0.3">
      <c r="A224" s="206" t="s">
        <v>2031</v>
      </c>
      <c r="B224" s="207"/>
      <c r="C224" s="207"/>
      <c r="D224" s="207"/>
      <c r="E224" s="207"/>
      <c r="F224" s="207"/>
      <c r="G224" s="208"/>
    </row>
    <row r="225" spans="1:7" x14ac:dyDescent="0.3">
      <c r="A225" s="206" t="s">
        <v>2032</v>
      </c>
      <c r="B225" s="207"/>
      <c r="C225" s="207"/>
      <c r="D225" s="207"/>
      <c r="E225" s="207"/>
      <c r="F225" s="207"/>
      <c r="G225" s="208"/>
    </row>
    <row r="226" spans="1:7" x14ac:dyDescent="0.3">
      <c r="A226" s="206" t="s">
        <v>2033</v>
      </c>
      <c r="B226" s="207"/>
      <c r="C226" s="207"/>
      <c r="D226" s="207"/>
      <c r="E226" s="207"/>
      <c r="F226" s="207"/>
      <c r="G226" s="208"/>
    </row>
    <row r="227" spans="1:7" x14ac:dyDescent="0.3">
      <c r="A227" s="206" t="s">
        <v>2034</v>
      </c>
      <c r="B227" s="207"/>
      <c r="C227" s="207"/>
      <c r="D227" s="207"/>
      <c r="E227" s="207"/>
      <c r="F227" s="207"/>
      <c r="G227" s="208"/>
    </row>
    <row r="228" spans="1:7" x14ac:dyDescent="0.3">
      <c r="A228" s="206" t="s">
        <v>2035</v>
      </c>
      <c r="B228" s="207"/>
      <c r="C228" s="207"/>
      <c r="D228" s="207"/>
      <c r="E228" s="207"/>
      <c r="F228" s="207"/>
      <c r="G228" s="208"/>
    </row>
    <row r="229" spans="1:7" x14ac:dyDescent="0.3">
      <c r="A229" s="206" t="s">
        <v>2036</v>
      </c>
      <c r="B229" s="207"/>
      <c r="C229" s="207"/>
      <c r="D229" s="207"/>
      <c r="E229" s="207"/>
      <c r="F229" s="207"/>
      <c r="G229" s="208"/>
    </row>
    <row r="230" spans="1:7" x14ac:dyDescent="0.3">
      <c r="A230" s="206" t="s">
        <v>2037</v>
      </c>
      <c r="B230" s="207"/>
      <c r="C230" s="207"/>
      <c r="D230" s="207"/>
      <c r="E230" s="207"/>
      <c r="F230" s="207"/>
      <c r="G230" s="208"/>
    </row>
    <row r="231" spans="1:7" ht="21" customHeight="1" x14ac:dyDescent="0.3">
      <c r="A231" s="206" t="s">
        <v>2038</v>
      </c>
      <c r="B231" s="207"/>
      <c r="C231" s="207"/>
      <c r="D231" s="207"/>
      <c r="E231" s="207"/>
      <c r="F231" s="207"/>
      <c r="G231" s="208"/>
    </row>
    <row r="232" spans="1:7" ht="21" customHeight="1" x14ac:dyDescent="0.3">
      <c r="A232" s="206" t="s">
        <v>2513</v>
      </c>
      <c r="B232" s="207"/>
      <c r="C232" s="207"/>
      <c r="D232" s="207"/>
      <c r="E232" s="207"/>
      <c r="F232" s="207"/>
      <c r="G232" s="208"/>
    </row>
    <row r="233" spans="1:7" ht="21" customHeight="1" x14ac:dyDescent="0.3">
      <c r="A233" s="206" t="s">
        <v>2514</v>
      </c>
      <c r="B233" s="207"/>
      <c r="C233" s="207"/>
      <c r="D233" s="207"/>
      <c r="E233" s="207"/>
      <c r="F233" s="207"/>
      <c r="G233" s="208"/>
    </row>
    <row r="234" spans="1:7" ht="21" customHeight="1" x14ac:dyDescent="0.3">
      <c r="A234" s="206" t="s">
        <v>2515</v>
      </c>
      <c r="B234" s="207"/>
      <c r="C234" s="207"/>
      <c r="D234" s="207"/>
      <c r="E234" s="207"/>
      <c r="F234" s="207"/>
      <c r="G234" s="208"/>
    </row>
    <row r="235" spans="1:7" ht="21" customHeight="1" x14ac:dyDescent="0.3">
      <c r="A235" s="206" t="s">
        <v>2516</v>
      </c>
      <c r="B235" s="207"/>
      <c r="C235" s="207"/>
      <c r="D235" s="207"/>
      <c r="E235" s="207"/>
      <c r="F235" s="207"/>
      <c r="G235" s="208"/>
    </row>
    <row r="236" spans="1:7" x14ac:dyDescent="0.3">
      <c r="A236" s="206" t="s">
        <v>2039</v>
      </c>
      <c r="B236" s="207"/>
      <c r="C236" s="207"/>
      <c r="D236" s="207"/>
      <c r="E236" s="207"/>
      <c r="F236" s="207"/>
      <c r="G236" s="208"/>
    </row>
    <row r="237" spans="1:7" x14ac:dyDescent="0.3">
      <c r="A237" s="206" t="s">
        <v>2040</v>
      </c>
      <c r="B237" s="207"/>
      <c r="C237" s="207"/>
      <c r="D237" s="207"/>
      <c r="E237" s="207"/>
      <c r="F237" s="207"/>
      <c r="G237" s="208"/>
    </row>
    <row r="238" spans="1:7" x14ac:dyDescent="0.3">
      <c r="A238" s="206" t="s">
        <v>2041</v>
      </c>
      <c r="B238" s="207"/>
      <c r="C238" s="207"/>
      <c r="D238" s="207"/>
      <c r="E238" s="207"/>
      <c r="F238" s="207"/>
      <c r="G238" s="208"/>
    </row>
    <row r="239" spans="1:7" ht="73.2" customHeight="1" x14ac:dyDescent="0.3">
      <c r="A239" s="206" t="s">
        <v>2042</v>
      </c>
      <c r="B239" s="207"/>
      <c r="C239" s="207"/>
      <c r="D239" s="207"/>
      <c r="E239" s="207"/>
      <c r="F239" s="207"/>
      <c r="G239" s="208"/>
    </row>
    <row r="240" spans="1:7" ht="73.2" customHeight="1" x14ac:dyDescent="0.3">
      <c r="A240" s="206" t="s">
        <v>2043</v>
      </c>
      <c r="B240" s="207"/>
      <c r="C240" s="207"/>
      <c r="D240" s="207"/>
      <c r="E240" s="207"/>
      <c r="F240" s="207"/>
      <c r="G240" s="208"/>
    </row>
    <row r="241" spans="1:7" ht="36" customHeight="1" x14ac:dyDescent="0.3">
      <c r="A241" s="206" t="s">
        <v>2044</v>
      </c>
      <c r="B241" s="207"/>
      <c r="C241" s="207"/>
      <c r="D241" s="207"/>
      <c r="E241" s="207"/>
      <c r="F241" s="207"/>
      <c r="G241" s="208"/>
    </row>
    <row r="242" spans="1:7" x14ac:dyDescent="0.3">
      <c r="A242" s="206" t="s">
        <v>2045</v>
      </c>
      <c r="B242" s="207"/>
      <c r="C242" s="207"/>
      <c r="D242" s="207"/>
      <c r="E242" s="207"/>
      <c r="F242" s="207"/>
      <c r="G242" s="208"/>
    </row>
    <row r="243" spans="1:7" x14ac:dyDescent="0.3">
      <c r="A243" s="206" t="s">
        <v>2046</v>
      </c>
      <c r="B243" s="207"/>
      <c r="C243" s="207"/>
      <c r="D243" s="207"/>
      <c r="E243" s="207"/>
      <c r="F243" s="207"/>
      <c r="G243" s="208"/>
    </row>
    <row r="244" spans="1:7" x14ac:dyDescent="0.3">
      <c r="A244" s="206" t="s">
        <v>2047</v>
      </c>
      <c r="B244" s="207"/>
      <c r="C244" s="207"/>
      <c r="D244" s="207"/>
      <c r="E244" s="207"/>
      <c r="F244" s="207"/>
      <c r="G244" s="208"/>
    </row>
    <row r="245" spans="1:7" x14ac:dyDescent="0.3">
      <c r="A245" s="206" t="s">
        <v>1622</v>
      </c>
      <c r="B245" s="207"/>
      <c r="C245" s="207"/>
      <c r="D245" s="207"/>
      <c r="E245" s="207"/>
      <c r="F245" s="207"/>
      <c r="G245" s="208"/>
    </row>
    <row r="246" spans="1:7" x14ac:dyDescent="0.3">
      <c r="A246" s="206" t="s">
        <v>2048</v>
      </c>
      <c r="B246" s="207"/>
      <c r="C246" s="207"/>
      <c r="D246" s="207"/>
      <c r="E246" s="207"/>
      <c r="F246" s="207"/>
      <c r="G246" s="208"/>
    </row>
    <row r="247" spans="1:7" x14ac:dyDescent="0.3">
      <c r="A247" s="206" t="s">
        <v>2049</v>
      </c>
      <c r="B247" s="207"/>
      <c r="C247" s="207"/>
      <c r="D247" s="207"/>
      <c r="E247" s="207"/>
      <c r="F247" s="207"/>
      <c r="G247" s="208"/>
    </row>
    <row r="248" spans="1:7" x14ac:dyDescent="0.3">
      <c r="A248" s="206" t="s">
        <v>2050</v>
      </c>
      <c r="B248" s="207"/>
      <c r="C248" s="207"/>
      <c r="D248" s="207"/>
      <c r="E248" s="207"/>
      <c r="F248" s="207"/>
      <c r="G248" s="208"/>
    </row>
    <row r="249" spans="1:7" x14ac:dyDescent="0.3">
      <c r="A249" s="206" t="s">
        <v>2048</v>
      </c>
      <c r="B249" s="207"/>
      <c r="C249" s="207"/>
      <c r="D249" s="207"/>
      <c r="E249" s="207"/>
      <c r="F249" s="207"/>
      <c r="G249" s="208"/>
    </row>
    <row r="250" spans="1:7" x14ac:dyDescent="0.3">
      <c r="A250" s="206" t="s">
        <v>2051</v>
      </c>
      <c r="B250" s="207"/>
      <c r="C250" s="207"/>
      <c r="D250" s="207"/>
      <c r="E250" s="207"/>
      <c r="F250" s="207"/>
      <c r="G250" s="208"/>
    </row>
    <row r="251" spans="1:7" x14ac:dyDescent="0.3">
      <c r="A251" s="206" t="s">
        <v>2052</v>
      </c>
      <c r="B251" s="207"/>
      <c r="C251" s="207"/>
      <c r="D251" s="207"/>
      <c r="E251" s="207"/>
      <c r="F251" s="207"/>
      <c r="G251" s="208"/>
    </row>
    <row r="252" spans="1:7" x14ac:dyDescent="0.3">
      <c r="A252" s="206"/>
      <c r="B252" s="207"/>
      <c r="C252" s="207"/>
      <c r="D252" s="207"/>
      <c r="E252" s="207"/>
      <c r="F252" s="207"/>
      <c r="G252" s="208"/>
    </row>
    <row r="253" spans="1:7" ht="48" customHeight="1" x14ac:dyDescent="0.3">
      <c r="A253" s="179" t="s">
        <v>2081</v>
      </c>
      <c r="B253" s="258">
        <f>COUNTA('MaTR Focus Feedback'!$B$1:$AN$1)</f>
        <v>39</v>
      </c>
      <c r="C253" s="258"/>
      <c r="D253" s="258"/>
      <c r="E253" s="258">
        <f>COUNTA('MaTR Focus Feedback'!A19:AN19)</f>
        <v>35</v>
      </c>
      <c r="F253" s="258"/>
      <c r="G253" s="258"/>
    </row>
    <row r="254" spans="1:7" ht="21.6" customHeight="1" x14ac:dyDescent="0.3">
      <c r="A254" s="206" t="s">
        <v>2053</v>
      </c>
      <c r="B254" s="207"/>
      <c r="C254" s="207"/>
      <c r="D254" s="207"/>
      <c r="E254" s="207"/>
      <c r="F254" s="207"/>
      <c r="G254" s="208"/>
    </row>
    <row r="255" spans="1:7" ht="18.600000000000001" customHeight="1" x14ac:dyDescent="0.3">
      <c r="A255" s="206" t="s">
        <v>2054</v>
      </c>
      <c r="B255" s="207"/>
      <c r="C255" s="207"/>
      <c r="D255" s="207"/>
      <c r="E255" s="207"/>
      <c r="F255" s="207"/>
      <c r="G255" s="208"/>
    </row>
    <row r="256" spans="1:7" ht="24" customHeight="1" x14ac:dyDescent="0.3">
      <c r="A256" s="206" t="s">
        <v>2055</v>
      </c>
      <c r="B256" s="207"/>
      <c r="C256" s="207"/>
      <c r="D256" s="207"/>
      <c r="E256" s="207"/>
      <c r="F256" s="207"/>
      <c r="G256" s="208"/>
    </row>
    <row r="257" spans="1:7" ht="20.399999999999999" customHeight="1" x14ac:dyDescent="0.3">
      <c r="A257" s="206" t="s">
        <v>2056</v>
      </c>
      <c r="B257" s="207"/>
      <c r="C257" s="207"/>
      <c r="D257" s="207"/>
      <c r="E257" s="207"/>
      <c r="F257" s="207"/>
      <c r="G257" s="208"/>
    </row>
    <row r="258" spans="1:7" x14ac:dyDescent="0.3">
      <c r="A258" s="206" t="s">
        <v>2057</v>
      </c>
      <c r="B258" s="207"/>
      <c r="C258" s="207"/>
      <c r="D258" s="207"/>
      <c r="E258" s="207"/>
      <c r="F258" s="207"/>
      <c r="G258" s="208"/>
    </row>
    <row r="259" spans="1:7" x14ac:dyDescent="0.3">
      <c r="A259" s="206" t="s">
        <v>2058</v>
      </c>
      <c r="B259" s="207"/>
      <c r="C259" s="207"/>
      <c r="D259" s="207"/>
      <c r="E259" s="207"/>
      <c r="F259" s="207"/>
      <c r="G259" s="208"/>
    </row>
    <row r="260" spans="1:7" x14ac:dyDescent="0.3">
      <c r="A260" s="206" t="s">
        <v>2059</v>
      </c>
      <c r="B260" s="207"/>
      <c r="C260" s="207"/>
      <c r="D260" s="207"/>
      <c r="E260" s="207"/>
      <c r="F260" s="207"/>
      <c r="G260" s="208"/>
    </row>
    <row r="261" spans="1:7" x14ac:dyDescent="0.3">
      <c r="A261" s="206" t="s">
        <v>2060</v>
      </c>
      <c r="B261" s="207"/>
      <c r="C261" s="207"/>
      <c r="D261" s="207"/>
      <c r="E261" s="207"/>
      <c r="F261" s="207"/>
      <c r="G261" s="208"/>
    </row>
    <row r="262" spans="1:7" ht="50.4" customHeight="1" x14ac:dyDescent="0.3">
      <c r="A262" s="206" t="s">
        <v>2061</v>
      </c>
      <c r="B262" s="207"/>
      <c r="C262" s="207"/>
      <c r="D262" s="207"/>
      <c r="E262" s="207"/>
      <c r="F262" s="207"/>
      <c r="G262" s="208"/>
    </row>
    <row r="263" spans="1:7" x14ac:dyDescent="0.3">
      <c r="A263" s="206" t="s">
        <v>2062</v>
      </c>
      <c r="B263" s="207"/>
      <c r="C263" s="207"/>
      <c r="D263" s="207"/>
      <c r="E263" s="207"/>
      <c r="F263" s="207"/>
      <c r="G263" s="208"/>
    </row>
    <row r="264" spans="1:7" x14ac:dyDescent="0.3">
      <c r="A264" s="206" t="s">
        <v>2063</v>
      </c>
      <c r="B264" s="207"/>
      <c r="C264" s="207"/>
      <c r="D264" s="207"/>
      <c r="E264" s="207"/>
      <c r="F264" s="207"/>
      <c r="G264" s="208"/>
    </row>
    <row r="265" spans="1:7" x14ac:dyDescent="0.3">
      <c r="A265" s="206" t="s">
        <v>2064</v>
      </c>
      <c r="B265" s="207"/>
      <c r="C265" s="207"/>
      <c r="D265" s="207"/>
      <c r="E265" s="207"/>
      <c r="F265" s="207"/>
      <c r="G265" s="208"/>
    </row>
    <row r="266" spans="1:7" x14ac:dyDescent="0.3">
      <c r="A266" s="206" t="s">
        <v>2065</v>
      </c>
      <c r="B266" s="207"/>
      <c r="C266" s="207"/>
      <c r="D266" s="207"/>
      <c r="E266" s="207"/>
      <c r="F266" s="207"/>
      <c r="G266" s="208"/>
    </row>
    <row r="267" spans="1:7" x14ac:dyDescent="0.3">
      <c r="A267" s="206" t="s">
        <v>2066</v>
      </c>
      <c r="B267" s="207"/>
      <c r="C267" s="207"/>
      <c r="D267" s="207"/>
      <c r="E267" s="207"/>
      <c r="F267" s="207"/>
      <c r="G267" s="208"/>
    </row>
    <row r="268" spans="1:7" x14ac:dyDescent="0.3">
      <c r="A268" s="206" t="s">
        <v>2067</v>
      </c>
      <c r="B268" s="207"/>
      <c r="C268" s="207"/>
      <c r="D268" s="207"/>
      <c r="E268" s="207"/>
      <c r="F268" s="207"/>
      <c r="G268" s="208"/>
    </row>
    <row r="269" spans="1:7" x14ac:dyDescent="0.3">
      <c r="A269" s="206" t="s">
        <v>2517</v>
      </c>
      <c r="B269" s="207"/>
      <c r="C269" s="207"/>
      <c r="D269" s="207"/>
      <c r="E269" s="207"/>
      <c r="F269" s="207"/>
      <c r="G269" s="208"/>
    </row>
    <row r="270" spans="1:7" x14ac:dyDescent="0.3">
      <c r="A270" s="206" t="s">
        <v>2518</v>
      </c>
      <c r="B270" s="207"/>
      <c r="C270" s="207"/>
      <c r="D270" s="207"/>
      <c r="E270" s="207"/>
      <c r="F270" s="207"/>
      <c r="G270" s="208"/>
    </row>
    <row r="271" spans="1:7" x14ac:dyDescent="0.3">
      <c r="A271" s="206" t="s">
        <v>2519</v>
      </c>
      <c r="B271" s="207"/>
      <c r="C271" s="207"/>
      <c r="D271" s="207"/>
      <c r="E271" s="207"/>
      <c r="F271" s="207"/>
      <c r="G271" s="208"/>
    </row>
    <row r="272" spans="1:7" x14ac:dyDescent="0.3">
      <c r="A272" s="206" t="s">
        <v>2520</v>
      </c>
      <c r="B272" s="207"/>
      <c r="C272" s="207"/>
      <c r="D272" s="207"/>
      <c r="E272" s="207"/>
      <c r="F272" s="207"/>
      <c r="G272" s="208"/>
    </row>
    <row r="273" spans="1:7" x14ac:dyDescent="0.3">
      <c r="A273" s="206" t="s">
        <v>2068</v>
      </c>
      <c r="B273" s="207"/>
      <c r="C273" s="207"/>
      <c r="D273" s="207"/>
      <c r="E273" s="207"/>
      <c r="F273" s="207"/>
      <c r="G273" s="208"/>
    </row>
    <row r="274" spans="1:7" x14ac:dyDescent="0.3">
      <c r="A274" s="206" t="s">
        <v>2069</v>
      </c>
      <c r="B274" s="207"/>
      <c r="C274" s="207"/>
      <c r="D274" s="207"/>
      <c r="E274" s="207"/>
      <c r="F274" s="207"/>
      <c r="G274" s="208"/>
    </row>
    <row r="275" spans="1:7" x14ac:dyDescent="0.3">
      <c r="A275" s="206" t="s">
        <v>2070</v>
      </c>
      <c r="B275" s="207"/>
      <c r="C275" s="207"/>
      <c r="D275" s="207"/>
      <c r="E275" s="207"/>
      <c r="F275" s="207"/>
      <c r="G275" s="208"/>
    </row>
    <row r="276" spans="1:7" x14ac:dyDescent="0.3">
      <c r="A276" s="206" t="s">
        <v>2071</v>
      </c>
      <c r="B276" s="207"/>
      <c r="C276" s="207"/>
      <c r="D276" s="207"/>
      <c r="E276" s="207"/>
      <c r="F276" s="207"/>
      <c r="G276" s="208"/>
    </row>
    <row r="277" spans="1:7" x14ac:dyDescent="0.3">
      <c r="A277" s="206" t="s">
        <v>2072</v>
      </c>
      <c r="B277" s="207"/>
      <c r="C277" s="207"/>
      <c r="D277" s="207"/>
      <c r="E277" s="207"/>
      <c r="F277" s="207"/>
      <c r="G277" s="208"/>
    </row>
    <row r="278" spans="1:7" x14ac:dyDescent="0.3">
      <c r="A278" s="206" t="s">
        <v>2073</v>
      </c>
      <c r="B278" s="207"/>
      <c r="C278" s="207"/>
      <c r="D278" s="207"/>
      <c r="E278" s="207"/>
      <c r="F278" s="207"/>
      <c r="G278" s="208"/>
    </row>
    <row r="279" spans="1:7" x14ac:dyDescent="0.3">
      <c r="A279" s="206" t="s">
        <v>2074</v>
      </c>
      <c r="B279" s="207"/>
      <c r="C279" s="207"/>
      <c r="D279" s="207"/>
      <c r="E279" s="207"/>
      <c r="F279" s="207"/>
      <c r="G279" s="208"/>
    </row>
    <row r="280" spans="1:7" x14ac:dyDescent="0.3">
      <c r="A280" s="206" t="s">
        <v>2075</v>
      </c>
      <c r="B280" s="207"/>
      <c r="C280" s="207"/>
      <c r="D280" s="207"/>
      <c r="E280" s="207"/>
      <c r="F280" s="207"/>
      <c r="G280" s="208"/>
    </row>
    <row r="281" spans="1:7" x14ac:dyDescent="0.3">
      <c r="A281" s="206" t="s">
        <v>2076</v>
      </c>
      <c r="B281" s="207"/>
      <c r="C281" s="207"/>
      <c r="D281" s="207"/>
      <c r="E281" s="207"/>
      <c r="F281" s="207"/>
      <c r="G281" s="208"/>
    </row>
    <row r="282" spans="1:7" x14ac:dyDescent="0.3">
      <c r="A282" s="206" t="s">
        <v>2077</v>
      </c>
      <c r="B282" s="207"/>
      <c r="C282" s="207"/>
      <c r="D282" s="207"/>
      <c r="E282" s="207"/>
      <c r="F282" s="207"/>
      <c r="G282" s="208"/>
    </row>
    <row r="283" spans="1:7" x14ac:dyDescent="0.3">
      <c r="A283" s="206" t="s">
        <v>2076</v>
      </c>
      <c r="B283" s="207"/>
      <c r="C283" s="207"/>
      <c r="D283" s="207"/>
      <c r="E283" s="207"/>
      <c r="F283" s="207"/>
      <c r="G283" s="208"/>
    </row>
    <row r="284" spans="1:7" x14ac:dyDescent="0.3">
      <c r="A284" s="206" t="s">
        <v>2077</v>
      </c>
      <c r="B284" s="207"/>
      <c r="C284" s="207"/>
      <c r="D284" s="207"/>
      <c r="E284" s="207"/>
      <c r="F284" s="207"/>
      <c r="G284" s="208"/>
    </row>
    <row r="285" spans="1:7" x14ac:dyDescent="0.3">
      <c r="A285" s="206" t="s">
        <v>2078</v>
      </c>
      <c r="B285" s="207"/>
      <c r="C285" s="207"/>
      <c r="D285" s="207"/>
      <c r="E285" s="207"/>
      <c r="F285" s="207"/>
      <c r="G285" s="208"/>
    </row>
    <row r="286" spans="1:7" x14ac:dyDescent="0.3">
      <c r="A286" s="206" t="s">
        <v>2079</v>
      </c>
      <c r="B286" s="207"/>
      <c r="C286" s="207"/>
      <c r="D286" s="207"/>
      <c r="E286" s="207"/>
      <c r="F286" s="207"/>
      <c r="G286" s="208"/>
    </row>
    <row r="287" spans="1:7" x14ac:dyDescent="0.3">
      <c r="A287" s="206" t="s">
        <v>2080</v>
      </c>
      <c r="B287" s="207"/>
      <c r="C287" s="207"/>
      <c r="D287" s="207"/>
      <c r="E287" s="207"/>
      <c r="F287" s="207"/>
      <c r="G287" s="208"/>
    </row>
    <row r="288" spans="1:7" x14ac:dyDescent="0.3">
      <c r="A288" s="206"/>
      <c r="B288" s="207"/>
      <c r="C288" s="207"/>
      <c r="D288" s="207"/>
      <c r="E288" s="207"/>
      <c r="F288" s="207"/>
      <c r="G288" s="208"/>
    </row>
    <row r="289" spans="1:7" ht="53.4" customHeight="1" x14ac:dyDescent="0.3">
      <c r="A289" s="179" t="s">
        <v>104</v>
      </c>
      <c r="B289" s="258">
        <f>COUNTA('MaTR Focus Feedback'!$B$1:$AN$1)</f>
        <v>39</v>
      </c>
      <c r="C289" s="258"/>
      <c r="D289" s="258"/>
      <c r="E289" s="258">
        <f>COUNTA('MaTR Focus Feedback'!A20:AN20)</f>
        <v>31</v>
      </c>
      <c r="F289" s="258"/>
      <c r="G289" s="258"/>
    </row>
    <row r="290" spans="1:7" x14ac:dyDescent="0.3">
      <c r="A290" s="206" t="s">
        <v>2082</v>
      </c>
      <c r="B290" s="207"/>
      <c r="C290" s="207"/>
      <c r="D290" s="207"/>
      <c r="E290" s="207"/>
      <c r="F290" s="207"/>
      <c r="G290" s="208"/>
    </row>
    <row r="291" spans="1:7" x14ac:dyDescent="0.3">
      <c r="A291" s="206" t="s">
        <v>2083</v>
      </c>
      <c r="B291" s="207"/>
      <c r="C291" s="207"/>
      <c r="D291" s="207"/>
      <c r="E291" s="207"/>
      <c r="F291" s="207"/>
      <c r="G291" s="208"/>
    </row>
    <row r="292" spans="1:7" x14ac:dyDescent="0.3">
      <c r="A292" s="206" t="s">
        <v>2084</v>
      </c>
      <c r="B292" s="207"/>
      <c r="C292" s="207"/>
      <c r="D292" s="207"/>
      <c r="E292" s="207"/>
      <c r="F292" s="207"/>
      <c r="G292" s="208"/>
    </row>
    <row r="293" spans="1:7" x14ac:dyDescent="0.3">
      <c r="A293" s="206" t="s">
        <v>2085</v>
      </c>
      <c r="B293" s="207"/>
      <c r="C293" s="207"/>
      <c r="D293" s="207"/>
      <c r="E293" s="207"/>
      <c r="F293" s="207"/>
      <c r="G293" s="208"/>
    </row>
    <row r="294" spans="1:7" x14ac:dyDescent="0.3">
      <c r="A294" s="206" t="s">
        <v>2086</v>
      </c>
      <c r="B294" s="207"/>
      <c r="C294" s="207"/>
      <c r="D294" s="207"/>
      <c r="E294" s="207"/>
      <c r="F294" s="207"/>
      <c r="G294" s="208"/>
    </row>
    <row r="295" spans="1:7" x14ac:dyDescent="0.3">
      <c r="A295" s="206" t="s">
        <v>2087</v>
      </c>
      <c r="B295" s="207"/>
      <c r="C295" s="207"/>
      <c r="D295" s="207"/>
      <c r="E295" s="207"/>
      <c r="F295" s="207"/>
      <c r="G295" s="208"/>
    </row>
    <row r="296" spans="1:7" x14ac:dyDescent="0.3">
      <c r="A296" s="206" t="s">
        <v>2088</v>
      </c>
      <c r="B296" s="207"/>
      <c r="C296" s="207"/>
      <c r="D296" s="207"/>
      <c r="E296" s="207"/>
      <c r="F296" s="207"/>
      <c r="G296" s="208"/>
    </row>
    <row r="297" spans="1:7" x14ac:dyDescent="0.3">
      <c r="A297" s="206" t="s">
        <v>2089</v>
      </c>
      <c r="B297" s="207"/>
      <c r="C297" s="207"/>
      <c r="D297" s="207"/>
      <c r="E297" s="207"/>
      <c r="F297" s="207"/>
      <c r="G297" s="208"/>
    </row>
    <row r="298" spans="1:7" x14ac:dyDescent="0.3">
      <c r="A298" s="206" t="s">
        <v>2090</v>
      </c>
      <c r="B298" s="207"/>
      <c r="C298" s="207"/>
      <c r="D298" s="207"/>
      <c r="E298" s="207"/>
      <c r="F298" s="207"/>
      <c r="G298" s="208"/>
    </row>
    <row r="299" spans="1:7" x14ac:dyDescent="0.3">
      <c r="A299" s="206" t="s">
        <v>2091</v>
      </c>
      <c r="B299" s="207"/>
      <c r="C299" s="207"/>
      <c r="D299" s="207"/>
      <c r="E299" s="207"/>
      <c r="F299" s="207"/>
      <c r="G299" s="208"/>
    </row>
    <row r="300" spans="1:7" x14ac:dyDescent="0.3">
      <c r="A300" s="206" t="s">
        <v>2521</v>
      </c>
      <c r="B300" s="207"/>
      <c r="C300" s="207"/>
      <c r="D300" s="207"/>
      <c r="E300" s="207"/>
      <c r="F300" s="207"/>
      <c r="G300" s="208"/>
    </row>
    <row r="301" spans="1:7" x14ac:dyDescent="0.3">
      <c r="A301" s="206" t="s">
        <v>2522</v>
      </c>
      <c r="B301" s="207"/>
      <c r="C301" s="207"/>
      <c r="D301" s="207"/>
      <c r="E301" s="207"/>
      <c r="F301" s="207"/>
      <c r="G301" s="208"/>
    </row>
    <row r="302" spans="1:7" x14ac:dyDescent="0.3">
      <c r="A302" s="206" t="s">
        <v>2523</v>
      </c>
      <c r="B302" s="207"/>
      <c r="C302" s="207"/>
      <c r="D302" s="207"/>
      <c r="E302" s="207"/>
      <c r="F302" s="207"/>
      <c r="G302" s="208"/>
    </row>
    <row r="303" spans="1:7" x14ac:dyDescent="0.3">
      <c r="A303" s="206" t="s">
        <v>2524</v>
      </c>
      <c r="B303" s="207"/>
      <c r="C303" s="207"/>
      <c r="D303" s="207"/>
      <c r="E303" s="207"/>
      <c r="F303" s="207"/>
      <c r="G303" s="208"/>
    </row>
    <row r="304" spans="1:7" ht="62.4" customHeight="1" x14ac:dyDescent="0.3">
      <c r="A304" s="206" t="s">
        <v>2092</v>
      </c>
      <c r="B304" s="207"/>
      <c r="C304" s="207"/>
      <c r="D304" s="207"/>
      <c r="E304" s="207"/>
      <c r="F304" s="207"/>
      <c r="G304" s="208"/>
    </row>
    <row r="305" spans="1:7" x14ac:dyDescent="0.3">
      <c r="A305" s="206" t="s">
        <v>2093</v>
      </c>
      <c r="B305" s="207"/>
      <c r="C305" s="207"/>
      <c r="D305" s="207"/>
      <c r="E305" s="207"/>
      <c r="F305" s="207"/>
      <c r="G305" s="208"/>
    </row>
    <row r="306" spans="1:7" x14ac:dyDescent="0.3">
      <c r="A306" s="206" t="s">
        <v>2094</v>
      </c>
      <c r="B306" s="207"/>
      <c r="C306" s="207"/>
      <c r="D306" s="207"/>
      <c r="E306" s="207"/>
      <c r="F306" s="207"/>
      <c r="G306" s="208"/>
    </row>
    <row r="307" spans="1:7" x14ac:dyDescent="0.3">
      <c r="A307" s="206" t="s">
        <v>2095</v>
      </c>
      <c r="B307" s="207"/>
      <c r="C307" s="207"/>
      <c r="D307" s="207"/>
      <c r="E307" s="207"/>
      <c r="F307" s="207"/>
      <c r="G307" s="208"/>
    </row>
    <row r="308" spans="1:7" x14ac:dyDescent="0.3">
      <c r="A308" s="206" t="s">
        <v>2096</v>
      </c>
      <c r="B308" s="207"/>
      <c r="C308" s="207"/>
      <c r="D308" s="207"/>
      <c r="E308" s="207"/>
      <c r="F308" s="207"/>
      <c r="G308" s="208"/>
    </row>
    <row r="309" spans="1:7" x14ac:dyDescent="0.3">
      <c r="A309" s="206" t="s">
        <v>2097</v>
      </c>
      <c r="B309" s="207"/>
      <c r="C309" s="207"/>
      <c r="D309" s="207"/>
      <c r="E309" s="207"/>
      <c r="F309" s="207"/>
      <c r="G309" s="208"/>
    </row>
    <row r="310" spans="1:7" x14ac:dyDescent="0.3">
      <c r="A310" s="206" t="s">
        <v>2098</v>
      </c>
      <c r="B310" s="207"/>
      <c r="C310" s="207"/>
      <c r="D310" s="207"/>
      <c r="E310" s="207"/>
      <c r="F310" s="207"/>
      <c r="G310" s="208"/>
    </row>
    <row r="311" spans="1:7" x14ac:dyDescent="0.3">
      <c r="A311" s="206" t="s">
        <v>2099</v>
      </c>
      <c r="B311" s="207"/>
      <c r="C311" s="207"/>
      <c r="D311" s="207"/>
      <c r="E311" s="207"/>
      <c r="F311" s="207"/>
      <c r="G311" s="208"/>
    </row>
    <row r="312" spans="1:7" x14ac:dyDescent="0.3">
      <c r="A312" s="206" t="s">
        <v>2100</v>
      </c>
      <c r="B312" s="207"/>
      <c r="C312" s="207"/>
      <c r="D312" s="207"/>
      <c r="E312" s="207"/>
      <c r="F312" s="207"/>
      <c r="G312" s="208"/>
    </row>
    <row r="313" spans="1:7" x14ac:dyDescent="0.3">
      <c r="A313" s="206" t="s">
        <v>2101</v>
      </c>
      <c r="B313" s="207"/>
      <c r="C313" s="207"/>
      <c r="D313" s="207"/>
      <c r="E313" s="207"/>
      <c r="F313" s="207"/>
      <c r="G313" s="208"/>
    </row>
    <row r="314" spans="1:7" x14ac:dyDescent="0.3">
      <c r="A314" s="206" t="s">
        <v>2102</v>
      </c>
      <c r="B314" s="207"/>
      <c r="C314" s="207"/>
      <c r="D314" s="207"/>
      <c r="E314" s="207"/>
      <c r="F314" s="207"/>
      <c r="G314" s="208"/>
    </row>
    <row r="315" spans="1:7" x14ac:dyDescent="0.3">
      <c r="A315" s="206" t="s">
        <v>2103</v>
      </c>
      <c r="B315" s="207"/>
      <c r="C315" s="207"/>
      <c r="D315" s="207"/>
      <c r="E315" s="207"/>
      <c r="F315" s="207"/>
      <c r="G315" s="208"/>
    </row>
    <row r="316" spans="1:7" x14ac:dyDescent="0.3">
      <c r="A316" s="206" t="s">
        <v>2104</v>
      </c>
      <c r="B316" s="207"/>
      <c r="C316" s="207"/>
      <c r="D316" s="207"/>
      <c r="E316" s="207"/>
      <c r="F316" s="207"/>
      <c r="G316" s="208"/>
    </row>
    <row r="317" spans="1:7" x14ac:dyDescent="0.3">
      <c r="A317" s="206" t="s">
        <v>2105</v>
      </c>
      <c r="B317" s="207"/>
      <c r="C317" s="207"/>
      <c r="D317" s="207"/>
      <c r="E317" s="207"/>
      <c r="F317" s="207"/>
      <c r="G317" s="208"/>
    </row>
    <row r="318" spans="1:7" x14ac:dyDescent="0.3">
      <c r="A318" s="206" t="s">
        <v>2106</v>
      </c>
      <c r="B318" s="207"/>
      <c r="C318" s="207"/>
      <c r="D318" s="207"/>
      <c r="E318" s="207"/>
      <c r="F318" s="207"/>
      <c r="G318" s="208"/>
    </row>
    <row r="319" spans="1:7" x14ac:dyDescent="0.3">
      <c r="A319" s="206" t="s">
        <v>2107</v>
      </c>
      <c r="B319" s="207"/>
      <c r="C319" s="207"/>
      <c r="D319" s="207"/>
      <c r="E319" s="207"/>
      <c r="F319" s="207"/>
      <c r="G319" s="208"/>
    </row>
    <row r="320" spans="1:7" x14ac:dyDescent="0.3">
      <c r="A320" s="206"/>
      <c r="B320" s="207"/>
      <c r="C320" s="207"/>
      <c r="D320" s="207"/>
      <c r="E320" s="207"/>
      <c r="F320" s="207"/>
      <c r="G320" s="208"/>
    </row>
    <row r="321" spans="1:7" ht="40.799999999999997" customHeight="1" x14ac:dyDescent="0.3">
      <c r="A321" s="179" t="s">
        <v>2108</v>
      </c>
      <c r="B321" s="258">
        <f>COUNTA('MaTR Focus Feedback'!$B$1:$AN$1)</f>
        <v>39</v>
      </c>
      <c r="C321" s="258"/>
      <c r="D321" s="258"/>
      <c r="E321" s="258">
        <f>COUNTA('MaTR Focus Feedback'!A21:AN21)</f>
        <v>33</v>
      </c>
      <c r="F321" s="258"/>
      <c r="G321" s="258"/>
    </row>
    <row r="322" spans="1:7" x14ac:dyDescent="0.3">
      <c r="A322" s="206" t="s">
        <v>2109</v>
      </c>
      <c r="B322" s="207"/>
      <c r="C322" s="207"/>
      <c r="D322" s="207"/>
      <c r="E322" s="207"/>
      <c r="F322" s="207"/>
      <c r="G322" s="208"/>
    </row>
    <row r="323" spans="1:7" x14ac:dyDescent="0.3">
      <c r="A323" s="206" t="s">
        <v>1997</v>
      </c>
      <c r="B323" s="207"/>
      <c r="C323" s="207"/>
      <c r="D323" s="207"/>
      <c r="E323" s="207"/>
      <c r="F323" s="207"/>
      <c r="G323" s="208"/>
    </row>
    <row r="324" spans="1:7" x14ac:dyDescent="0.3">
      <c r="A324" s="206" t="s">
        <v>2110</v>
      </c>
      <c r="B324" s="207"/>
      <c r="C324" s="207"/>
      <c r="D324" s="207"/>
      <c r="E324" s="207"/>
      <c r="F324" s="207"/>
      <c r="G324" s="208"/>
    </row>
    <row r="325" spans="1:7" x14ac:dyDescent="0.3">
      <c r="A325" s="206" t="s">
        <v>2111</v>
      </c>
      <c r="B325" s="207"/>
      <c r="C325" s="207"/>
      <c r="D325" s="207"/>
      <c r="E325" s="207"/>
      <c r="F325" s="207"/>
      <c r="G325" s="208"/>
    </row>
    <row r="326" spans="1:7" x14ac:dyDescent="0.3">
      <c r="A326" s="206" t="s">
        <v>1997</v>
      </c>
      <c r="B326" s="207"/>
      <c r="C326" s="207"/>
      <c r="D326" s="207"/>
      <c r="E326" s="207"/>
      <c r="F326" s="207"/>
      <c r="G326" s="208"/>
    </row>
    <row r="327" spans="1:7" ht="24" customHeight="1" x14ac:dyDescent="0.3">
      <c r="A327" s="206" t="s">
        <v>2112</v>
      </c>
      <c r="B327" s="207"/>
      <c r="C327" s="207"/>
      <c r="D327" s="207"/>
      <c r="E327" s="207"/>
      <c r="F327" s="207"/>
      <c r="G327" s="208"/>
    </row>
    <row r="328" spans="1:7" x14ac:dyDescent="0.3">
      <c r="A328" s="206" t="s">
        <v>2113</v>
      </c>
      <c r="B328" s="207"/>
      <c r="C328" s="207"/>
      <c r="D328" s="207"/>
      <c r="E328" s="207"/>
      <c r="F328" s="207"/>
      <c r="G328" s="208"/>
    </row>
    <row r="329" spans="1:7" ht="34.200000000000003" customHeight="1" x14ac:dyDescent="0.3">
      <c r="A329" s="206" t="s">
        <v>2114</v>
      </c>
      <c r="B329" s="207"/>
      <c r="C329" s="207"/>
      <c r="D329" s="207"/>
      <c r="E329" s="207"/>
      <c r="F329" s="207"/>
      <c r="G329" s="208"/>
    </row>
    <row r="330" spans="1:7" x14ac:dyDescent="0.3">
      <c r="A330" s="206" t="s">
        <v>2115</v>
      </c>
      <c r="B330" s="207"/>
      <c r="C330" s="207"/>
      <c r="D330" s="207"/>
      <c r="E330" s="207"/>
      <c r="F330" s="207"/>
      <c r="G330" s="208"/>
    </row>
    <row r="331" spans="1:7" x14ac:dyDescent="0.3">
      <c r="A331" s="206" t="s">
        <v>2116</v>
      </c>
      <c r="B331" s="207"/>
      <c r="C331" s="207"/>
      <c r="D331" s="207"/>
      <c r="E331" s="207"/>
      <c r="F331" s="207"/>
      <c r="G331" s="208"/>
    </row>
    <row r="332" spans="1:7" x14ac:dyDescent="0.3">
      <c r="A332" s="206" t="s">
        <v>2117</v>
      </c>
      <c r="B332" s="207"/>
      <c r="C332" s="207"/>
      <c r="D332" s="207"/>
      <c r="E332" s="207"/>
      <c r="F332" s="207"/>
      <c r="G332" s="208"/>
    </row>
    <row r="333" spans="1:7" x14ac:dyDescent="0.3">
      <c r="A333" s="206" t="s">
        <v>2118</v>
      </c>
      <c r="B333" s="207"/>
      <c r="C333" s="207"/>
      <c r="D333" s="207"/>
      <c r="E333" s="207"/>
      <c r="F333" s="207"/>
      <c r="G333" s="208"/>
    </row>
    <row r="334" spans="1:7" x14ac:dyDescent="0.3">
      <c r="A334" s="206" t="s">
        <v>2119</v>
      </c>
      <c r="B334" s="207"/>
      <c r="C334" s="207"/>
      <c r="D334" s="207"/>
      <c r="E334" s="207"/>
      <c r="F334" s="207"/>
      <c r="G334" s="208"/>
    </row>
    <row r="335" spans="1:7" x14ac:dyDescent="0.3">
      <c r="A335" s="206" t="s">
        <v>2120</v>
      </c>
      <c r="B335" s="207"/>
      <c r="C335" s="207"/>
      <c r="D335" s="207"/>
      <c r="E335" s="207"/>
      <c r="F335" s="207"/>
      <c r="G335" s="208"/>
    </row>
    <row r="336" spans="1:7" x14ac:dyDescent="0.3">
      <c r="A336" s="206" t="s">
        <v>2121</v>
      </c>
      <c r="B336" s="207"/>
      <c r="C336" s="207"/>
      <c r="D336" s="207"/>
      <c r="E336" s="207"/>
      <c r="F336" s="207"/>
      <c r="G336" s="208"/>
    </row>
    <row r="337" spans="1:7" x14ac:dyDescent="0.3">
      <c r="A337" s="206" t="s">
        <v>2122</v>
      </c>
      <c r="B337" s="207"/>
      <c r="C337" s="207"/>
      <c r="D337" s="207"/>
      <c r="E337" s="207"/>
      <c r="F337" s="207"/>
      <c r="G337" s="208"/>
    </row>
    <row r="338" spans="1:7" x14ac:dyDescent="0.3">
      <c r="A338" s="76" t="s">
        <v>1957</v>
      </c>
      <c r="B338" s="187"/>
      <c r="C338" s="187"/>
      <c r="D338" s="187"/>
      <c r="E338" s="187"/>
      <c r="F338" s="187"/>
      <c r="G338" s="188"/>
    </row>
    <row r="339" spans="1:7" x14ac:dyDescent="0.3">
      <c r="A339" s="206" t="s">
        <v>2525</v>
      </c>
      <c r="B339" s="207"/>
      <c r="C339" s="207"/>
      <c r="D339" s="207"/>
      <c r="E339" s="207"/>
      <c r="F339" s="207"/>
      <c r="G339" s="208"/>
    </row>
    <row r="340" spans="1:7" x14ac:dyDescent="0.3">
      <c r="A340" s="206" t="s">
        <v>2526</v>
      </c>
      <c r="B340" s="207"/>
      <c r="C340" s="207"/>
      <c r="D340" s="207"/>
      <c r="E340" s="207"/>
      <c r="F340" s="207"/>
      <c r="G340" s="208"/>
    </row>
    <row r="341" spans="1:7" x14ac:dyDescent="0.3">
      <c r="A341" s="206" t="s">
        <v>2527</v>
      </c>
      <c r="B341" s="207"/>
      <c r="C341" s="207"/>
      <c r="D341" s="207"/>
      <c r="E341" s="207"/>
      <c r="F341" s="207"/>
      <c r="G341" s="208"/>
    </row>
    <row r="342" spans="1:7" x14ac:dyDescent="0.3">
      <c r="A342" s="206" t="s">
        <v>2123</v>
      </c>
      <c r="B342" s="207"/>
      <c r="C342" s="207"/>
      <c r="D342" s="207"/>
      <c r="E342" s="207"/>
      <c r="F342" s="207"/>
      <c r="G342" s="208"/>
    </row>
    <row r="343" spans="1:7" x14ac:dyDescent="0.3">
      <c r="A343" s="206" t="s">
        <v>2124</v>
      </c>
      <c r="B343" s="207"/>
      <c r="C343" s="207"/>
      <c r="D343" s="207"/>
      <c r="E343" s="207"/>
      <c r="F343" s="207"/>
      <c r="G343" s="208"/>
    </row>
    <row r="344" spans="1:7" ht="58.2" customHeight="1" x14ac:dyDescent="0.3">
      <c r="A344" s="206" t="s">
        <v>2125</v>
      </c>
      <c r="B344" s="207"/>
      <c r="C344" s="207"/>
      <c r="D344" s="207"/>
      <c r="E344" s="207"/>
      <c r="F344" s="207"/>
      <c r="G344" s="208"/>
    </row>
    <row r="345" spans="1:7" ht="61.2" customHeight="1" x14ac:dyDescent="0.3">
      <c r="A345" s="206" t="s">
        <v>2126</v>
      </c>
      <c r="B345" s="207"/>
      <c r="C345" s="207"/>
      <c r="D345" s="207"/>
      <c r="E345" s="207"/>
      <c r="F345" s="207"/>
      <c r="G345" s="208"/>
    </row>
    <row r="346" spans="1:7" x14ac:dyDescent="0.3">
      <c r="A346" s="206" t="s">
        <v>2127</v>
      </c>
      <c r="B346" s="207"/>
      <c r="C346" s="207"/>
      <c r="D346" s="207"/>
      <c r="E346" s="207"/>
      <c r="F346" s="207"/>
      <c r="G346" s="208"/>
    </row>
    <row r="347" spans="1:7" x14ac:dyDescent="0.3">
      <c r="A347" s="206" t="s">
        <v>2128</v>
      </c>
      <c r="B347" s="207"/>
      <c r="C347" s="207"/>
      <c r="D347" s="207"/>
      <c r="E347" s="207"/>
      <c r="F347" s="207"/>
      <c r="G347" s="208"/>
    </row>
    <row r="348" spans="1:7" x14ac:dyDescent="0.3">
      <c r="A348" s="206" t="s">
        <v>2129</v>
      </c>
      <c r="B348" s="207"/>
      <c r="C348" s="207"/>
      <c r="D348" s="207"/>
      <c r="E348" s="207"/>
      <c r="F348" s="207"/>
      <c r="G348" s="208"/>
    </row>
    <row r="349" spans="1:7" x14ac:dyDescent="0.3">
      <c r="A349" s="206" t="s">
        <v>2130</v>
      </c>
      <c r="B349" s="207"/>
      <c r="C349" s="207"/>
      <c r="D349" s="207"/>
      <c r="E349" s="207"/>
      <c r="F349" s="207"/>
      <c r="G349" s="208"/>
    </row>
    <row r="350" spans="1:7" x14ac:dyDescent="0.3">
      <c r="A350" s="206" t="s">
        <v>2131</v>
      </c>
      <c r="B350" s="207"/>
      <c r="C350" s="207"/>
      <c r="D350" s="207"/>
      <c r="E350" s="207"/>
      <c r="F350" s="207"/>
      <c r="G350" s="208"/>
    </row>
    <row r="351" spans="1:7" x14ac:dyDescent="0.3">
      <c r="A351" s="206" t="s">
        <v>2132</v>
      </c>
      <c r="B351" s="207"/>
      <c r="C351" s="207"/>
      <c r="D351" s="207"/>
      <c r="E351" s="207"/>
      <c r="F351" s="207"/>
      <c r="G351" s="208"/>
    </row>
    <row r="352" spans="1:7" x14ac:dyDescent="0.3">
      <c r="A352" s="206" t="s">
        <v>1986</v>
      </c>
      <c r="B352" s="207"/>
      <c r="C352" s="207"/>
      <c r="D352" s="207"/>
      <c r="E352" s="207"/>
      <c r="F352" s="207"/>
      <c r="G352" s="208"/>
    </row>
    <row r="353" spans="1:7" x14ac:dyDescent="0.3">
      <c r="A353" s="206"/>
      <c r="B353" s="207"/>
      <c r="C353" s="207"/>
      <c r="D353" s="207"/>
      <c r="E353" s="207"/>
      <c r="F353" s="207"/>
      <c r="G353" s="208"/>
    </row>
    <row r="354" spans="1:7" ht="40.200000000000003" customHeight="1" x14ac:dyDescent="0.3">
      <c r="A354" s="179" t="s">
        <v>38</v>
      </c>
      <c r="B354" s="258">
        <f>COUNTA('MaTR Focus Feedback'!$B$1:$AN$1)</f>
        <v>39</v>
      </c>
      <c r="C354" s="258"/>
      <c r="D354" s="258"/>
      <c r="E354" s="258">
        <f>COUNTA('MaTR Focus Feedback'!A22:AN22)</f>
        <v>29</v>
      </c>
      <c r="F354" s="258"/>
      <c r="G354" s="258"/>
    </row>
    <row r="355" spans="1:7" ht="40.200000000000003" customHeight="1" x14ac:dyDescent="0.3">
      <c r="A355" s="206" t="s">
        <v>2151</v>
      </c>
      <c r="B355" s="207"/>
      <c r="C355" s="207"/>
      <c r="D355" s="207"/>
      <c r="E355" s="207"/>
      <c r="F355" s="207"/>
      <c r="G355" s="208"/>
    </row>
    <row r="356" spans="1:7" x14ac:dyDescent="0.3">
      <c r="A356" s="206" t="s">
        <v>2133</v>
      </c>
      <c r="B356" s="207"/>
      <c r="C356" s="207"/>
      <c r="D356" s="207"/>
      <c r="E356" s="207"/>
      <c r="F356" s="207"/>
      <c r="G356" s="208"/>
    </row>
    <row r="357" spans="1:7" x14ac:dyDescent="0.3">
      <c r="A357" s="206" t="s">
        <v>2134</v>
      </c>
      <c r="B357" s="207"/>
      <c r="C357" s="207"/>
      <c r="D357" s="207"/>
      <c r="E357" s="207"/>
      <c r="F357" s="207"/>
      <c r="G357" s="208"/>
    </row>
    <row r="358" spans="1:7" x14ac:dyDescent="0.3">
      <c r="A358" s="206" t="s">
        <v>2135</v>
      </c>
      <c r="B358" s="207"/>
      <c r="C358" s="207"/>
      <c r="D358" s="207"/>
      <c r="E358" s="207"/>
      <c r="F358" s="207"/>
      <c r="G358" s="208"/>
    </row>
    <row r="359" spans="1:7" x14ac:dyDescent="0.3">
      <c r="A359" s="206" t="s">
        <v>2136</v>
      </c>
      <c r="B359" s="207"/>
      <c r="C359" s="207"/>
      <c r="D359" s="207"/>
      <c r="E359" s="207"/>
      <c r="F359" s="207"/>
      <c r="G359" s="208"/>
    </row>
    <row r="360" spans="1:7" x14ac:dyDescent="0.3">
      <c r="A360" s="206" t="s">
        <v>2137</v>
      </c>
      <c r="B360" s="207"/>
      <c r="C360" s="207"/>
      <c r="D360" s="207"/>
      <c r="E360" s="207"/>
      <c r="F360" s="207"/>
      <c r="G360" s="208"/>
    </row>
    <row r="361" spans="1:7" x14ac:dyDescent="0.3">
      <c r="A361" s="206" t="s">
        <v>2138</v>
      </c>
      <c r="B361" s="207"/>
      <c r="C361" s="207"/>
      <c r="D361" s="207"/>
      <c r="E361" s="207"/>
      <c r="F361" s="207"/>
      <c r="G361" s="208"/>
    </row>
    <row r="362" spans="1:7" x14ac:dyDescent="0.3">
      <c r="A362" s="206" t="s">
        <v>2139</v>
      </c>
      <c r="B362" s="207"/>
      <c r="C362" s="207"/>
      <c r="D362" s="207"/>
      <c r="E362" s="207"/>
      <c r="F362" s="207"/>
      <c r="G362" s="208"/>
    </row>
    <row r="363" spans="1:7" x14ac:dyDescent="0.3">
      <c r="A363" s="206" t="s">
        <v>2140</v>
      </c>
      <c r="B363" s="207"/>
      <c r="C363" s="207"/>
      <c r="D363" s="207"/>
      <c r="E363" s="207"/>
      <c r="F363" s="207"/>
      <c r="G363" s="208"/>
    </row>
    <row r="364" spans="1:7" x14ac:dyDescent="0.3">
      <c r="A364" s="206" t="s">
        <v>2141</v>
      </c>
      <c r="B364" s="207"/>
      <c r="C364" s="207"/>
      <c r="D364" s="207"/>
      <c r="E364" s="207"/>
      <c r="F364" s="207"/>
      <c r="G364" s="208"/>
    </row>
    <row r="365" spans="1:7" x14ac:dyDescent="0.3">
      <c r="A365" s="206" t="s">
        <v>2142</v>
      </c>
      <c r="B365" s="207"/>
      <c r="C365" s="207"/>
      <c r="D365" s="207"/>
      <c r="E365" s="207"/>
      <c r="F365" s="207"/>
      <c r="G365" s="208"/>
    </row>
    <row r="366" spans="1:7" x14ac:dyDescent="0.3">
      <c r="A366" s="206" t="s">
        <v>2143</v>
      </c>
      <c r="B366" s="207"/>
      <c r="C366" s="207"/>
      <c r="D366" s="207"/>
      <c r="E366" s="207"/>
      <c r="F366" s="207"/>
      <c r="G366" s="208"/>
    </row>
    <row r="367" spans="1:7" x14ac:dyDescent="0.3">
      <c r="A367" s="206" t="s">
        <v>2144</v>
      </c>
      <c r="B367" s="207"/>
      <c r="C367" s="207"/>
      <c r="D367" s="207"/>
      <c r="E367" s="207"/>
      <c r="F367" s="207"/>
      <c r="G367" s="208"/>
    </row>
    <row r="368" spans="1:7" x14ac:dyDescent="0.3">
      <c r="A368" s="206" t="s">
        <v>2145</v>
      </c>
      <c r="B368" s="207"/>
      <c r="C368" s="207"/>
      <c r="D368" s="207"/>
      <c r="E368" s="207"/>
      <c r="F368" s="207"/>
      <c r="G368" s="208"/>
    </row>
    <row r="369" spans="1:7" x14ac:dyDescent="0.3">
      <c r="A369" s="206" t="s">
        <v>2528</v>
      </c>
      <c r="B369" s="207"/>
      <c r="C369" s="207"/>
      <c r="D369" s="207"/>
      <c r="E369" s="207"/>
      <c r="F369" s="207"/>
      <c r="G369" s="208"/>
    </row>
    <row r="370" spans="1:7" x14ac:dyDescent="0.3">
      <c r="A370" s="206" t="s">
        <v>2529</v>
      </c>
      <c r="B370" s="207"/>
      <c r="C370" s="207"/>
      <c r="D370" s="207"/>
      <c r="E370" s="207"/>
      <c r="F370" s="207"/>
      <c r="G370" s="208"/>
    </row>
    <row r="371" spans="1:7" x14ac:dyDescent="0.3">
      <c r="A371" s="206" t="s">
        <v>1971</v>
      </c>
      <c r="B371" s="207"/>
      <c r="C371" s="207"/>
      <c r="D371" s="207"/>
      <c r="E371" s="207"/>
      <c r="F371" s="207"/>
      <c r="G371" s="208"/>
    </row>
    <row r="372" spans="1:7" x14ac:dyDescent="0.3">
      <c r="A372" s="206" t="s">
        <v>2530</v>
      </c>
      <c r="B372" s="207"/>
      <c r="C372" s="207"/>
      <c r="D372" s="207"/>
      <c r="E372" s="207"/>
      <c r="F372" s="207"/>
      <c r="G372" s="208"/>
    </row>
    <row r="373" spans="1:7" x14ac:dyDescent="0.3">
      <c r="A373" s="206" t="s">
        <v>2146</v>
      </c>
      <c r="B373" s="207"/>
      <c r="C373" s="207"/>
      <c r="D373" s="207"/>
      <c r="E373" s="207"/>
      <c r="F373" s="207"/>
      <c r="G373" s="208"/>
    </row>
    <row r="374" spans="1:7" x14ac:dyDescent="0.3">
      <c r="A374" s="206" t="s">
        <v>2147</v>
      </c>
      <c r="B374" s="207"/>
      <c r="C374" s="207"/>
      <c r="D374" s="207"/>
      <c r="E374" s="207"/>
      <c r="F374" s="207"/>
      <c r="G374" s="208"/>
    </row>
    <row r="375" spans="1:7" x14ac:dyDescent="0.3">
      <c r="A375" s="206" t="s">
        <v>2148</v>
      </c>
      <c r="B375" s="207"/>
      <c r="C375" s="207"/>
      <c r="D375" s="207"/>
      <c r="E375" s="207"/>
      <c r="F375" s="207"/>
      <c r="G375" s="208"/>
    </row>
    <row r="376" spans="1:7" x14ac:dyDescent="0.3">
      <c r="A376" s="206" t="s">
        <v>2149</v>
      </c>
      <c r="B376" s="207"/>
      <c r="C376" s="207"/>
      <c r="D376" s="207"/>
      <c r="E376" s="207"/>
      <c r="F376" s="207"/>
      <c r="G376" s="208"/>
    </row>
    <row r="377" spans="1:7" x14ac:dyDescent="0.3">
      <c r="A377" s="206" t="s">
        <v>2150</v>
      </c>
      <c r="B377" s="207"/>
      <c r="C377" s="207"/>
      <c r="D377" s="207"/>
      <c r="E377" s="207"/>
      <c r="F377" s="207"/>
      <c r="G377" s="208"/>
    </row>
    <row r="378" spans="1:7" x14ac:dyDescent="0.3">
      <c r="A378" s="206" t="s">
        <v>2152</v>
      </c>
      <c r="B378" s="207"/>
      <c r="C378" s="207"/>
      <c r="D378" s="207"/>
      <c r="E378" s="207"/>
      <c r="F378" s="207"/>
      <c r="G378" s="208"/>
    </row>
    <row r="379" spans="1:7" x14ac:dyDescent="0.3">
      <c r="A379" s="206" t="s">
        <v>2152</v>
      </c>
      <c r="B379" s="207"/>
      <c r="C379" s="207"/>
      <c r="D379" s="207"/>
      <c r="E379" s="207"/>
      <c r="F379" s="207"/>
      <c r="G379" s="208"/>
    </row>
    <row r="380" spans="1:7" x14ac:dyDescent="0.3">
      <c r="A380" s="206" t="s">
        <v>2153</v>
      </c>
      <c r="B380" s="207"/>
      <c r="C380" s="207"/>
      <c r="D380" s="207"/>
      <c r="E380" s="207"/>
      <c r="F380" s="207"/>
      <c r="G380" s="208"/>
    </row>
    <row r="381" spans="1:7" x14ac:dyDescent="0.3">
      <c r="A381" s="206"/>
      <c r="B381" s="207"/>
      <c r="C381" s="207"/>
      <c r="D381" s="207"/>
      <c r="E381" s="207"/>
      <c r="F381" s="207"/>
      <c r="G381" s="208"/>
    </row>
    <row r="382" spans="1:7" ht="41.4" customHeight="1" x14ac:dyDescent="0.3">
      <c r="A382" s="181"/>
      <c r="B382" s="260" t="s">
        <v>2155</v>
      </c>
      <c r="C382" s="261"/>
      <c r="D382" s="262" t="s">
        <v>2154</v>
      </c>
      <c r="E382" s="263"/>
      <c r="F382" s="171"/>
      <c r="G382" s="167"/>
    </row>
    <row r="383" spans="1:7" ht="42" customHeight="1" x14ac:dyDescent="0.3">
      <c r="A383" s="259" t="s">
        <v>321</v>
      </c>
      <c r="B383" s="232" t="s">
        <v>2175</v>
      </c>
      <c r="C383" s="234"/>
      <c r="D383" s="201" t="str">
        <f>ROUND((COUNTIF('MaTR Focus Feedback'!$B$23:$AN$23, B383)/COUNTA('MaTR Focus Feedback'!$B$23:$AN$23) )*100,0) &amp; " %"</f>
        <v>23 %</v>
      </c>
      <c r="E383" s="203"/>
      <c r="F383" s="171"/>
      <c r="G383" s="167"/>
    </row>
    <row r="384" spans="1:7" ht="31.8" customHeight="1" x14ac:dyDescent="0.3">
      <c r="A384" s="259"/>
      <c r="B384" s="232" t="s">
        <v>2176</v>
      </c>
      <c r="C384" s="234"/>
      <c r="D384" s="201" t="str">
        <f>ROUND((COUNTIF('MaTR Focus Feedback'!$B$23:$AN$23, B384)/COUNTA('MaTR Focus Feedback'!$B$23:$AN$23) )*100,0) &amp; " %"</f>
        <v>0 %</v>
      </c>
      <c r="E384" s="203"/>
      <c r="F384" s="171"/>
      <c r="G384" s="167"/>
    </row>
    <row r="385" spans="1:7" ht="48" customHeight="1" x14ac:dyDescent="0.3">
      <c r="A385" s="259"/>
      <c r="B385" s="232" t="s">
        <v>2177</v>
      </c>
      <c r="C385" s="234"/>
      <c r="D385" s="201" t="str">
        <f>ROUND((COUNTIF('MaTR Focus Feedback'!$B$23:$AN$23, B385)/COUNTA('MaTR Focus Feedback'!$B$23:$AN$23) )*100,0) &amp; " %"</f>
        <v>3 %</v>
      </c>
      <c r="E385" s="203"/>
      <c r="F385" s="171"/>
      <c r="G385" s="167"/>
    </row>
    <row r="386" spans="1:7" ht="44.4" customHeight="1" x14ac:dyDescent="0.3">
      <c r="A386" s="259"/>
      <c r="B386" s="232" t="s">
        <v>2178</v>
      </c>
      <c r="C386" s="234"/>
      <c r="D386" s="201" t="str">
        <f>ROUND((COUNTIF('MaTR Focus Feedback'!$B$23:$AN$23, B386)/COUNTA('MaTR Focus Feedback'!$B$23:$AN$23) )*100,0) &amp; " %"</f>
        <v>6 %</v>
      </c>
      <c r="E386" s="203"/>
      <c r="F386" s="171"/>
      <c r="G386" s="167"/>
    </row>
    <row r="387" spans="1:7" ht="40.799999999999997" customHeight="1" x14ac:dyDescent="0.3">
      <c r="A387" s="259"/>
      <c r="B387" s="232" t="s">
        <v>2179</v>
      </c>
      <c r="C387" s="234"/>
      <c r="D387" s="201" t="str">
        <f>ROUND((COUNTIF('MaTR Focus Feedback'!$B$23:$AN$23, B387)/COUNTA('MaTR Focus Feedback'!$B$23:$AN$23) )*100,0) &amp; " %"</f>
        <v>3 %</v>
      </c>
      <c r="E387" s="203"/>
      <c r="F387" s="171"/>
      <c r="G387" s="167"/>
    </row>
    <row r="388" spans="1:7" ht="60.6" customHeight="1" x14ac:dyDescent="0.3">
      <c r="A388" s="259"/>
      <c r="B388" s="232" t="s">
        <v>2180</v>
      </c>
      <c r="C388" s="234"/>
      <c r="D388" s="201" t="str">
        <f>ROUND((COUNTIF('MaTR Focus Feedback'!$B$23:$AN$23, B388)/COUNTA('MaTR Focus Feedback'!$B$23:$AN$23) )*100,0) &amp; " %"</f>
        <v>3 %</v>
      </c>
      <c r="E388" s="203"/>
      <c r="F388" s="171"/>
      <c r="G388" s="167"/>
    </row>
    <row r="389" spans="1:7" ht="57.6" customHeight="1" x14ac:dyDescent="0.3">
      <c r="A389" s="259"/>
      <c r="B389" s="232" t="s">
        <v>2181</v>
      </c>
      <c r="C389" s="234"/>
      <c r="D389" s="201" t="str">
        <f>ROUND((COUNTIF('MaTR Focus Feedback'!$B$23:$AN$23, B389)/COUNTA('MaTR Focus Feedback'!$B$23:$AN$23) )*100,0) &amp; " %"</f>
        <v>26 %</v>
      </c>
      <c r="E389" s="203"/>
      <c r="F389" s="171"/>
      <c r="G389" s="167"/>
    </row>
    <row r="390" spans="1:7" ht="55.2" customHeight="1" x14ac:dyDescent="0.3">
      <c r="A390" s="259"/>
      <c r="B390" s="232" t="s">
        <v>2182</v>
      </c>
      <c r="C390" s="234"/>
      <c r="D390" s="201" t="str">
        <f>ROUND((COUNTIF('MaTR Focus Feedback'!$B$23:$AN$23, B390)/COUNTA('MaTR Focus Feedback'!$B$23:$AN$23) )*100,0) &amp; " %"</f>
        <v>58 %</v>
      </c>
      <c r="E390" s="203"/>
      <c r="F390" s="171"/>
      <c r="G390" s="167"/>
    </row>
    <row r="391" spans="1:7" ht="38.4" customHeight="1" x14ac:dyDescent="0.3">
      <c r="A391" s="259"/>
      <c r="B391" s="232" t="s">
        <v>2183</v>
      </c>
      <c r="C391" s="234"/>
      <c r="D391" s="201" t="str">
        <f>ROUND((COUNTIF('MaTR Focus Feedback'!$B$23:$AN$23, B391)/COUNTA('MaTR Focus Feedback'!$B$23:$AN$23) )*100,0) &amp; " %"</f>
        <v>65 %</v>
      </c>
      <c r="E391" s="203"/>
      <c r="F391" s="171"/>
      <c r="G391" s="167"/>
    </row>
    <row r="392" spans="1:7" x14ac:dyDescent="0.3">
      <c r="A392" s="206"/>
      <c r="B392" s="207"/>
      <c r="C392" s="207"/>
      <c r="D392" s="207"/>
      <c r="E392" s="207"/>
      <c r="F392" s="207"/>
      <c r="G392" s="208"/>
    </row>
    <row r="393" spans="1:7" ht="48.6" customHeight="1" x14ac:dyDescent="0.3">
      <c r="A393" s="179" t="s">
        <v>165</v>
      </c>
      <c r="B393" s="258">
        <f>COUNTA('MaTR Focus Feedback'!$B$1:$AN$1)</f>
        <v>39</v>
      </c>
      <c r="C393" s="258"/>
      <c r="D393" s="258"/>
      <c r="E393" s="258">
        <f>COUNTA('MaTR Focus Feedback'!A24:AN24)</f>
        <v>31</v>
      </c>
      <c r="F393" s="258"/>
      <c r="G393" s="258"/>
    </row>
    <row r="394" spans="1:7" x14ac:dyDescent="0.3">
      <c r="A394" s="206" t="s">
        <v>2187</v>
      </c>
      <c r="B394" s="207"/>
      <c r="C394" s="207"/>
      <c r="D394" s="207"/>
      <c r="E394" s="207"/>
      <c r="F394" s="207"/>
      <c r="G394" s="208"/>
    </row>
    <row r="395" spans="1:7" x14ac:dyDescent="0.3">
      <c r="A395" s="206" t="s">
        <v>2188</v>
      </c>
      <c r="B395" s="207"/>
      <c r="C395" s="207"/>
      <c r="D395" s="207"/>
      <c r="E395" s="207"/>
      <c r="F395" s="207"/>
      <c r="G395" s="208"/>
    </row>
    <row r="396" spans="1:7" x14ac:dyDescent="0.3">
      <c r="A396" s="206" t="s">
        <v>2189</v>
      </c>
      <c r="B396" s="207"/>
      <c r="C396" s="207"/>
      <c r="D396" s="207"/>
      <c r="E396" s="207"/>
      <c r="F396" s="207"/>
      <c r="G396" s="208"/>
    </row>
    <row r="397" spans="1:7" x14ac:dyDescent="0.3">
      <c r="A397" s="206" t="s">
        <v>2190</v>
      </c>
      <c r="B397" s="207"/>
      <c r="C397" s="207"/>
      <c r="D397" s="207"/>
      <c r="E397" s="207"/>
      <c r="F397" s="207"/>
      <c r="G397" s="208"/>
    </row>
    <row r="398" spans="1:7" x14ac:dyDescent="0.3">
      <c r="A398" s="206" t="s">
        <v>2191</v>
      </c>
      <c r="B398" s="207"/>
      <c r="C398" s="207"/>
      <c r="D398" s="207"/>
      <c r="E398" s="207"/>
      <c r="F398" s="207"/>
      <c r="G398" s="208"/>
    </row>
    <row r="399" spans="1:7" x14ac:dyDescent="0.3">
      <c r="A399" s="206" t="s">
        <v>2192</v>
      </c>
      <c r="B399" s="207"/>
      <c r="C399" s="207"/>
      <c r="D399" s="207"/>
      <c r="E399" s="207"/>
      <c r="F399" s="207"/>
      <c r="G399" s="208"/>
    </row>
    <row r="400" spans="1:7" x14ac:dyDescent="0.3">
      <c r="A400" s="206" t="s">
        <v>2193</v>
      </c>
      <c r="B400" s="207"/>
      <c r="C400" s="207"/>
      <c r="D400" s="207"/>
      <c r="E400" s="207"/>
      <c r="F400" s="207"/>
      <c r="G400" s="208"/>
    </row>
    <row r="401" spans="1:7" x14ac:dyDescent="0.3">
      <c r="A401" s="206" t="s">
        <v>2194</v>
      </c>
      <c r="B401" s="207"/>
      <c r="C401" s="207"/>
      <c r="D401" s="207"/>
      <c r="E401" s="207"/>
      <c r="F401" s="207"/>
      <c r="G401" s="208"/>
    </row>
    <row r="402" spans="1:7" x14ac:dyDescent="0.3">
      <c r="A402" s="206" t="s">
        <v>2195</v>
      </c>
      <c r="B402" s="207"/>
      <c r="C402" s="207"/>
      <c r="D402" s="207"/>
      <c r="E402" s="207"/>
      <c r="F402" s="207"/>
      <c r="G402" s="208"/>
    </row>
    <row r="403" spans="1:7" x14ac:dyDescent="0.3">
      <c r="A403" s="206" t="s">
        <v>2196</v>
      </c>
      <c r="B403" s="207"/>
      <c r="C403" s="207"/>
      <c r="D403" s="207"/>
      <c r="E403" s="207"/>
      <c r="F403" s="207"/>
      <c r="G403" s="208"/>
    </row>
    <row r="404" spans="1:7" x14ac:dyDescent="0.3">
      <c r="A404" s="206" t="s">
        <v>2531</v>
      </c>
      <c r="B404" s="207"/>
      <c r="C404" s="207"/>
      <c r="D404" s="207"/>
      <c r="E404" s="207"/>
      <c r="F404" s="207"/>
      <c r="G404" s="208"/>
    </row>
    <row r="405" spans="1:7" x14ac:dyDescent="0.3">
      <c r="A405" s="206" t="s">
        <v>2532</v>
      </c>
      <c r="B405" s="207"/>
      <c r="C405" s="207"/>
      <c r="D405" s="207"/>
      <c r="E405" s="207"/>
      <c r="F405" s="207"/>
      <c r="G405" s="208"/>
    </row>
    <row r="406" spans="1:7" x14ac:dyDescent="0.3">
      <c r="A406" s="206" t="s">
        <v>2533</v>
      </c>
      <c r="B406" s="207"/>
      <c r="C406" s="207"/>
      <c r="D406" s="207"/>
      <c r="E406" s="207"/>
      <c r="F406" s="207"/>
      <c r="G406" s="208"/>
    </row>
    <row r="407" spans="1:7" x14ac:dyDescent="0.3">
      <c r="A407" s="206" t="s">
        <v>2197</v>
      </c>
      <c r="B407" s="207"/>
      <c r="C407" s="207"/>
      <c r="D407" s="207"/>
      <c r="E407" s="207"/>
      <c r="F407" s="207"/>
      <c r="G407" s="208"/>
    </row>
    <row r="408" spans="1:7" x14ac:dyDescent="0.3">
      <c r="A408" s="206" t="s">
        <v>2198</v>
      </c>
      <c r="B408" s="207"/>
      <c r="C408" s="207"/>
      <c r="D408" s="207"/>
      <c r="E408" s="207"/>
      <c r="F408" s="207"/>
      <c r="G408" s="208"/>
    </row>
    <row r="409" spans="1:7" x14ac:dyDescent="0.3">
      <c r="A409" s="206" t="s">
        <v>2199</v>
      </c>
      <c r="B409" s="207"/>
      <c r="C409" s="207"/>
      <c r="D409" s="207"/>
      <c r="E409" s="207"/>
      <c r="F409" s="207"/>
      <c r="G409" s="208"/>
    </row>
    <row r="410" spans="1:7" x14ac:dyDescent="0.3">
      <c r="A410" s="206" t="s">
        <v>2200</v>
      </c>
      <c r="B410" s="207"/>
      <c r="C410" s="207"/>
      <c r="D410" s="207"/>
      <c r="E410" s="207"/>
      <c r="F410" s="207"/>
      <c r="G410" s="208"/>
    </row>
    <row r="411" spans="1:7" x14ac:dyDescent="0.3">
      <c r="A411" s="206" t="s">
        <v>2201</v>
      </c>
      <c r="B411" s="207"/>
      <c r="C411" s="207"/>
      <c r="D411" s="207"/>
      <c r="E411" s="207"/>
      <c r="F411" s="207"/>
      <c r="G411" s="208"/>
    </row>
    <row r="412" spans="1:7" x14ac:dyDescent="0.3">
      <c r="A412" s="206" t="s">
        <v>2202</v>
      </c>
      <c r="B412" s="207"/>
      <c r="C412" s="207"/>
      <c r="D412" s="207"/>
      <c r="E412" s="207"/>
      <c r="F412" s="207"/>
      <c r="G412" s="208"/>
    </row>
    <row r="413" spans="1:7" x14ac:dyDescent="0.3">
      <c r="A413" s="206" t="s">
        <v>2203</v>
      </c>
      <c r="B413" s="207"/>
      <c r="C413" s="207"/>
      <c r="D413" s="207"/>
      <c r="E413" s="207"/>
      <c r="F413" s="207"/>
      <c r="G413" s="208"/>
    </row>
    <row r="414" spans="1:7" x14ac:dyDescent="0.3">
      <c r="A414" s="206" t="s">
        <v>2204</v>
      </c>
      <c r="B414" s="207"/>
      <c r="C414" s="207"/>
      <c r="D414" s="207"/>
      <c r="E414" s="207"/>
      <c r="F414" s="207"/>
      <c r="G414" s="208"/>
    </row>
    <row r="415" spans="1:7" x14ac:dyDescent="0.3">
      <c r="A415" s="206" t="s">
        <v>2205</v>
      </c>
      <c r="B415" s="207"/>
      <c r="C415" s="207"/>
      <c r="D415" s="207"/>
      <c r="E415" s="207"/>
      <c r="F415" s="207"/>
      <c r="G415" s="208"/>
    </row>
    <row r="416" spans="1:7" x14ac:dyDescent="0.3">
      <c r="A416" s="206" t="s">
        <v>2206</v>
      </c>
      <c r="B416" s="207"/>
      <c r="C416" s="207"/>
      <c r="D416" s="207"/>
      <c r="E416" s="207"/>
      <c r="F416" s="207"/>
      <c r="G416" s="208"/>
    </row>
    <row r="417" spans="1:7" x14ac:dyDescent="0.3">
      <c r="A417" s="206" t="s">
        <v>2207</v>
      </c>
      <c r="B417" s="207"/>
      <c r="C417" s="207"/>
      <c r="D417" s="207"/>
      <c r="E417" s="207"/>
      <c r="F417" s="207"/>
      <c r="G417" s="208"/>
    </row>
    <row r="418" spans="1:7" x14ac:dyDescent="0.3">
      <c r="A418" s="206" t="s">
        <v>2208</v>
      </c>
      <c r="B418" s="207"/>
      <c r="C418" s="207"/>
      <c r="D418" s="207"/>
      <c r="E418" s="207"/>
      <c r="F418" s="207"/>
      <c r="G418" s="208"/>
    </row>
    <row r="419" spans="1:7" x14ac:dyDescent="0.3">
      <c r="A419" s="206" t="s">
        <v>2209</v>
      </c>
      <c r="B419" s="207"/>
      <c r="C419" s="207"/>
      <c r="D419" s="207"/>
      <c r="E419" s="207"/>
      <c r="F419" s="207"/>
      <c r="G419" s="208"/>
    </row>
    <row r="420" spans="1:7" x14ac:dyDescent="0.3">
      <c r="A420" s="206" t="s">
        <v>2210</v>
      </c>
      <c r="B420" s="207"/>
      <c r="C420" s="207"/>
      <c r="D420" s="207"/>
      <c r="E420" s="207"/>
      <c r="F420" s="207"/>
      <c r="G420" s="208"/>
    </row>
    <row r="421" spans="1:7" x14ac:dyDescent="0.3">
      <c r="A421" s="206" t="s">
        <v>2211</v>
      </c>
      <c r="B421" s="207"/>
      <c r="C421" s="207"/>
      <c r="D421" s="207"/>
      <c r="E421" s="207"/>
      <c r="F421" s="207"/>
      <c r="G421" s="208"/>
    </row>
    <row r="422" spans="1:7" x14ac:dyDescent="0.3">
      <c r="A422" s="206" t="s">
        <v>2212</v>
      </c>
      <c r="B422" s="207"/>
      <c r="C422" s="207"/>
      <c r="D422" s="207"/>
      <c r="E422" s="207"/>
      <c r="F422" s="207"/>
      <c r="G422" s="208"/>
    </row>
    <row r="423" spans="1:7" x14ac:dyDescent="0.3">
      <c r="A423" s="206" t="s">
        <v>2213</v>
      </c>
      <c r="B423" s="207"/>
      <c r="C423" s="207"/>
      <c r="D423" s="207"/>
      <c r="E423" s="207"/>
      <c r="F423" s="207"/>
      <c r="G423" s="208"/>
    </row>
    <row r="424" spans="1:7" ht="60.6" customHeight="1" x14ac:dyDescent="0.3">
      <c r="A424" s="179" t="s">
        <v>166</v>
      </c>
      <c r="B424" s="258">
        <f>COUNTA('MaTR Focus Feedback'!$B$1:$AN$1)</f>
        <v>39</v>
      </c>
      <c r="C424" s="258"/>
      <c r="D424" s="258"/>
      <c r="E424" s="258">
        <f>COUNTA('MaTR Focus Feedback'!A25:AN25)</f>
        <v>29</v>
      </c>
      <c r="F424" s="258"/>
      <c r="G424" s="258"/>
    </row>
    <row r="425" spans="1:7" x14ac:dyDescent="0.3">
      <c r="A425" s="206" t="s">
        <v>2214</v>
      </c>
      <c r="B425" s="207"/>
      <c r="C425" s="207"/>
      <c r="D425" s="207"/>
      <c r="E425" s="207"/>
      <c r="F425" s="207"/>
      <c r="G425" s="208"/>
    </row>
    <row r="426" spans="1:7" x14ac:dyDescent="0.3">
      <c r="A426" s="206" t="s">
        <v>2215</v>
      </c>
      <c r="B426" s="207"/>
      <c r="C426" s="207"/>
      <c r="D426" s="207"/>
      <c r="E426" s="207"/>
      <c r="F426" s="207"/>
      <c r="G426" s="208"/>
    </row>
    <row r="427" spans="1:7" x14ac:dyDescent="0.3">
      <c r="A427" s="206" t="s">
        <v>2216</v>
      </c>
      <c r="B427" s="207"/>
      <c r="C427" s="207"/>
      <c r="D427" s="207"/>
      <c r="E427" s="207"/>
      <c r="F427" s="207"/>
      <c r="G427" s="208"/>
    </row>
    <row r="428" spans="1:7" x14ac:dyDescent="0.3">
      <c r="A428" s="206" t="s">
        <v>2217</v>
      </c>
      <c r="B428" s="207"/>
      <c r="C428" s="207"/>
      <c r="D428" s="207"/>
      <c r="E428" s="207"/>
      <c r="F428" s="207"/>
      <c r="G428" s="208"/>
    </row>
    <row r="429" spans="1:7" x14ac:dyDescent="0.3">
      <c r="A429" s="206" t="s">
        <v>2218</v>
      </c>
      <c r="B429" s="207"/>
      <c r="C429" s="207"/>
      <c r="D429" s="207"/>
      <c r="E429" s="207"/>
      <c r="F429" s="207"/>
      <c r="G429" s="208"/>
    </row>
    <row r="430" spans="1:7" x14ac:dyDescent="0.3">
      <c r="A430" s="206" t="s">
        <v>2219</v>
      </c>
      <c r="B430" s="207"/>
      <c r="C430" s="207"/>
      <c r="D430" s="207"/>
      <c r="E430" s="207"/>
      <c r="F430" s="207"/>
      <c r="G430" s="208"/>
    </row>
    <row r="431" spans="1:7" x14ac:dyDescent="0.3">
      <c r="A431" s="206" t="s">
        <v>2220</v>
      </c>
      <c r="B431" s="207"/>
      <c r="C431" s="207"/>
      <c r="D431" s="207"/>
      <c r="E431" s="207"/>
      <c r="F431" s="207"/>
      <c r="G431" s="208"/>
    </row>
    <row r="432" spans="1:7" x14ac:dyDescent="0.3">
      <c r="A432" s="206" t="s">
        <v>2221</v>
      </c>
      <c r="B432" s="207"/>
      <c r="C432" s="207"/>
      <c r="D432" s="207"/>
      <c r="E432" s="207"/>
      <c r="F432" s="207"/>
      <c r="G432" s="208"/>
    </row>
    <row r="433" spans="1:7" x14ac:dyDescent="0.3">
      <c r="A433" s="206" t="s">
        <v>2222</v>
      </c>
      <c r="B433" s="207"/>
      <c r="C433" s="207"/>
      <c r="D433" s="207"/>
      <c r="E433" s="207"/>
      <c r="F433" s="207"/>
      <c r="G433" s="208"/>
    </row>
    <row r="434" spans="1:7" x14ac:dyDescent="0.3">
      <c r="A434" s="206" t="s">
        <v>2223</v>
      </c>
      <c r="B434" s="207"/>
      <c r="C434" s="207"/>
      <c r="D434" s="207"/>
      <c r="E434" s="207"/>
      <c r="F434" s="207"/>
      <c r="G434" s="208"/>
    </row>
    <row r="435" spans="1:7" x14ac:dyDescent="0.3">
      <c r="A435" s="206" t="s">
        <v>2224</v>
      </c>
      <c r="B435" s="207"/>
      <c r="C435" s="207"/>
      <c r="D435" s="207"/>
      <c r="E435" s="207"/>
      <c r="F435" s="207"/>
      <c r="G435" s="208"/>
    </row>
    <row r="436" spans="1:7" x14ac:dyDescent="0.3">
      <c r="A436" s="206" t="s">
        <v>2225</v>
      </c>
      <c r="B436" s="207"/>
      <c r="C436" s="207"/>
      <c r="D436" s="207"/>
      <c r="E436" s="207"/>
      <c r="F436" s="207"/>
      <c r="G436" s="208"/>
    </row>
    <row r="437" spans="1:7" x14ac:dyDescent="0.3">
      <c r="A437" s="206" t="s">
        <v>2226</v>
      </c>
      <c r="B437" s="207"/>
      <c r="C437" s="207"/>
      <c r="D437" s="207"/>
      <c r="E437" s="207"/>
      <c r="F437" s="207"/>
      <c r="G437" s="208"/>
    </row>
    <row r="438" spans="1:7" x14ac:dyDescent="0.3">
      <c r="A438" s="206" t="s">
        <v>2227</v>
      </c>
      <c r="B438" s="207"/>
      <c r="C438" s="207"/>
      <c r="D438" s="207"/>
      <c r="E438" s="207"/>
      <c r="F438" s="207"/>
      <c r="G438" s="208"/>
    </row>
    <row r="439" spans="1:7" x14ac:dyDescent="0.3">
      <c r="A439" s="206" t="s">
        <v>2228</v>
      </c>
      <c r="B439" s="207"/>
      <c r="C439" s="207"/>
      <c r="D439" s="207"/>
      <c r="E439" s="207"/>
      <c r="F439" s="207"/>
      <c r="G439" s="208"/>
    </row>
    <row r="440" spans="1:7" x14ac:dyDescent="0.3">
      <c r="A440" s="206" t="s">
        <v>2229</v>
      </c>
      <c r="B440" s="207"/>
      <c r="C440" s="207"/>
      <c r="D440" s="207"/>
      <c r="E440" s="207"/>
      <c r="F440" s="207"/>
      <c r="G440" s="208"/>
    </row>
    <row r="441" spans="1:7" x14ac:dyDescent="0.3">
      <c r="A441" s="206" t="s">
        <v>2534</v>
      </c>
      <c r="B441" s="207"/>
      <c r="C441" s="207"/>
      <c r="D441" s="207"/>
      <c r="E441" s="207"/>
      <c r="F441" s="207"/>
      <c r="G441" s="208"/>
    </row>
    <row r="442" spans="1:7" x14ac:dyDescent="0.3">
      <c r="A442" s="206" t="s">
        <v>2535</v>
      </c>
      <c r="B442" s="207"/>
      <c r="C442" s="207"/>
      <c r="D442" s="207"/>
      <c r="E442" s="207"/>
      <c r="F442" s="207"/>
      <c r="G442" s="208"/>
    </row>
    <row r="443" spans="1:7" x14ac:dyDescent="0.3">
      <c r="A443" s="206" t="s">
        <v>2536</v>
      </c>
      <c r="B443" s="207"/>
      <c r="C443" s="207"/>
      <c r="D443" s="207"/>
      <c r="E443" s="207"/>
      <c r="F443" s="207"/>
      <c r="G443" s="208"/>
    </row>
    <row r="444" spans="1:7" x14ac:dyDescent="0.3">
      <c r="A444" s="206" t="s">
        <v>2537</v>
      </c>
      <c r="B444" s="207"/>
      <c r="C444" s="207"/>
      <c r="D444" s="207"/>
      <c r="E444" s="207"/>
      <c r="F444" s="207"/>
      <c r="G444" s="208"/>
    </row>
    <row r="445" spans="1:7" x14ac:dyDescent="0.3">
      <c r="A445" s="206" t="s">
        <v>2231</v>
      </c>
      <c r="B445" s="207"/>
      <c r="C445" s="207"/>
      <c r="D445" s="207"/>
      <c r="E445" s="207"/>
      <c r="F445" s="207"/>
      <c r="G445" s="208"/>
    </row>
    <row r="446" spans="1:7" x14ac:dyDescent="0.3">
      <c r="A446" s="206" t="s">
        <v>2230</v>
      </c>
      <c r="B446" s="207"/>
      <c r="C446" s="207"/>
      <c r="D446" s="207"/>
      <c r="E446" s="207"/>
      <c r="F446" s="207"/>
      <c r="G446" s="208"/>
    </row>
    <row r="447" spans="1:7" x14ac:dyDescent="0.3">
      <c r="A447" s="206" t="s">
        <v>2232</v>
      </c>
      <c r="B447" s="207"/>
      <c r="C447" s="207"/>
      <c r="D447" s="207"/>
      <c r="E447" s="207"/>
      <c r="F447" s="207"/>
      <c r="G447" s="208"/>
    </row>
    <row r="448" spans="1:7" x14ac:dyDescent="0.3">
      <c r="A448" s="206" t="s">
        <v>2233</v>
      </c>
      <c r="B448" s="207"/>
      <c r="C448" s="207"/>
      <c r="D448" s="207"/>
      <c r="E448" s="207"/>
      <c r="F448" s="207"/>
      <c r="G448" s="208"/>
    </row>
    <row r="449" spans="1:8" x14ac:dyDescent="0.3">
      <c r="A449" s="206" t="s">
        <v>2234</v>
      </c>
      <c r="B449" s="207"/>
      <c r="C449" s="207"/>
      <c r="D449" s="207"/>
      <c r="E449" s="207"/>
      <c r="F449" s="207"/>
      <c r="G449" s="208"/>
    </row>
    <row r="450" spans="1:8" x14ac:dyDescent="0.3">
      <c r="A450" s="206" t="s">
        <v>2235</v>
      </c>
      <c r="B450" s="207"/>
      <c r="C450" s="207"/>
      <c r="D450" s="207"/>
      <c r="E450" s="207"/>
      <c r="F450" s="207"/>
      <c r="G450" s="208"/>
    </row>
    <row r="451" spans="1:8" x14ac:dyDescent="0.3">
      <c r="A451" s="206" t="s">
        <v>2236</v>
      </c>
      <c r="B451" s="207"/>
      <c r="C451" s="207"/>
      <c r="D451" s="207"/>
      <c r="E451" s="207"/>
      <c r="F451" s="207"/>
      <c r="G451" s="208"/>
    </row>
    <row r="452" spans="1:8" x14ac:dyDescent="0.3">
      <c r="A452" s="206" t="s">
        <v>2237</v>
      </c>
      <c r="B452" s="207"/>
      <c r="C452" s="207"/>
      <c r="D452" s="207"/>
      <c r="E452" s="207"/>
      <c r="F452" s="207"/>
      <c r="G452" s="208"/>
    </row>
    <row r="453" spans="1:8" x14ac:dyDescent="0.3">
      <c r="A453" s="206"/>
      <c r="B453" s="207"/>
      <c r="C453" s="207"/>
      <c r="D453" s="207"/>
      <c r="E453" s="207"/>
      <c r="F453" s="207"/>
      <c r="G453" s="208"/>
    </row>
    <row r="454" spans="1:8" ht="44.4" customHeight="1" x14ac:dyDescent="0.3">
      <c r="A454" s="179" t="s">
        <v>2184</v>
      </c>
      <c r="B454" s="258">
        <f>COUNTA('MaTR Focus Feedback'!$B$1:$AI$1)</f>
        <v>34</v>
      </c>
      <c r="C454" s="258"/>
      <c r="D454" s="258"/>
      <c r="E454" s="258">
        <f>COUNTA('MaTR Focus Feedback'!A26:AI26)</f>
        <v>7</v>
      </c>
      <c r="F454" s="258"/>
      <c r="G454" s="258"/>
    </row>
    <row r="455" spans="1:8" x14ac:dyDescent="0.3">
      <c r="A455" s="206" t="s">
        <v>2238</v>
      </c>
      <c r="B455" s="207"/>
      <c r="C455" s="207"/>
      <c r="D455" s="207"/>
      <c r="E455" s="207"/>
      <c r="F455" s="207"/>
      <c r="G455" s="208"/>
    </row>
    <row r="456" spans="1:8" x14ac:dyDescent="0.3">
      <c r="A456" s="206" t="s">
        <v>2239</v>
      </c>
      <c r="B456" s="207"/>
      <c r="C456" s="207"/>
      <c r="D456" s="207"/>
      <c r="E456" s="207"/>
      <c r="F456" s="207"/>
      <c r="G456" s="208"/>
    </row>
    <row r="457" spans="1:8" x14ac:dyDescent="0.3">
      <c r="A457" s="206" t="s">
        <v>2240</v>
      </c>
      <c r="B457" s="207"/>
      <c r="C457" s="207"/>
      <c r="D457" s="207"/>
      <c r="E457" s="207"/>
      <c r="F457" s="207"/>
      <c r="G457" s="208"/>
    </row>
    <row r="458" spans="1:8" x14ac:dyDescent="0.3">
      <c r="A458" s="206" t="s">
        <v>2241</v>
      </c>
      <c r="B458" s="207"/>
      <c r="C458" s="207"/>
      <c r="D458" s="207"/>
      <c r="E458" s="207"/>
      <c r="F458" s="207"/>
      <c r="G458" s="208"/>
    </row>
    <row r="459" spans="1:8" x14ac:dyDescent="0.3">
      <c r="A459" s="206" t="s">
        <v>2242</v>
      </c>
      <c r="B459" s="207"/>
      <c r="C459" s="207"/>
      <c r="D459" s="207"/>
      <c r="E459" s="207"/>
      <c r="F459" s="207"/>
      <c r="G459" s="208"/>
    </row>
    <row r="460" spans="1:8" x14ac:dyDescent="0.3">
      <c r="A460" s="206" t="s">
        <v>2243</v>
      </c>
      <c r="B460" s="207"/>
      <c r="C460" s="207"/>
      <c r="D460" s="207"/>
      <c r="E460" s="207"/>
      <c r="F460" s="207"/>
      <c r="G460" s="208"/>
    </row>
    <row r="461" spans="1:8" x14ac:dyDescent="0.3">
      <c r="A461" s="206"/>
      <c r="B461" s="207"/>
      <c r="C461" s="207"/>
      <c r="D461" s="207"/>
      <c r="E461" s="207"/>
      <c r="F461" s="207"/>
      <c r="G461" s="208"/>
    </row>
    <row r="462" spans="1:8" ht="73.2" customHeight="1" x14ac:dyDescent="0.35">
      <c r="A462" s="83"/>
      <c r="B462" s="235" t="s">
        <v>1815</v>
      </c>
      <c r="C462" s="236"/>
      <c r="D462" s="237" t="s">
        <v>1841</v>
      </c>
      <c r="E462" s="237" t="s">
        <v>1842</v>
      </c>
      <c r="F462" s="237" t="s">
        <v>1843</v>
      </c>
      <c r="G462" s="167"/>
    </row>
    <row r="463" spans="1:8" ht="49.8" customHeight="1" x14ac:dyDescent="0.45">
      <c r="A463" s="265" t="s">
        <v>2418</v>
      </c>
      <c r="B463" s="157" t="s">
        <v>1813</v>
      </c>
      <c r="C463" s="157" t="s">
        <v>1814</v>
      </c>
      <c r="D463" s="238"/>
      <c r="E463" s="238"/>
      <c r="F463" s="238"/>
      <c r="G463" s="167"/>
    </row>
    <row r="464" spans="1:8" ht="159.6" customHeight="1" x14ac:dyDescent="0.3">
      <c r="A464" s="266"/>
      <c r="B464" s="182">
        <f>COUNTA('MaTR Focus Feedback'!$B$1:$AN$1)</f>
        <v>39</v>
      </c>
      <c r="C464" s="182">
        <f>COUNTA('MaTR Focus Feedback'!$B$27:$AN$27)-1</f>
        <v>31</v>
      </c>
      <c r="D464" s="182" t="str">
        <f>ROUND(COUNTIF('MaTR Focus Feedback'!27:27, "*Option 1*")/B464*100,0) &amp; " %"</f>
        <v>18 %</v>
      </c>
      <c r="E464" s="182" t="str">
        <f>ROUND(COUNTIF('MaTR Focus Feedback'!27:27, "*Option 2*")/C464*100,0) &amp; " %"</f>
        <v>42 %</v>
      </c>
      <c r="F464" s="182" t="str">
        <f>ROUND(COUNTIF('MaTR Focus Feedback'!27:27, "*Option 3*")/C464*100,0) &amp; " %"</f>
        <v>6 %</v>
      </c>
      <c r="G464" s="168"/>
      <c r="H464">
        <f>COUNTIF('MaTR Focus Feedback'!27:27, "*Option 1*")</f>
        <v>7</v>
      </c>
    </row>
    <row r="465" spans="1:7" x14ac:dyDescent="0.3">
      <c r="A465" s="206"/>
      <c r="B465" s="207"/>
      <c r="C465" s="207"/>
      <c r="D465" s="207"/>
      <c r="E465" s="207"/>
      <c r="F465" s="207"/>
      <c r="G465" s="208"/>
    </row>
    <row r="466" spans="1:7" ht="14.4" customHeight="1" x14ac:dyDescent="0.3">
      <c r="A466" s="206" t="s">
        <v>2414</v>
      </c>
      <c r="B466" s="207"/>
      <c r="C466" s="207"/>
      <c r="D466" s="207"/>
      <c r="E466" s="207"/>
      <c r="F466" s="207"/>
      <c r="G466" s="208"/>
    </row>
    <row r="467" spans="1:7" x14ac:dyDescent="0.3">
      <c r="A467" s="206" t="s">
        <v>2416</v>
      </c>
      <c r="B467" s="207"/>
      <c r="C467" s="207"/>
      <c r="D467" s="207"/>
      <c r="E467" s="207"/>
      <c r="F467" s="207"/>
      <c r="G467" s="208"/>
    </row>
    <row r="468" spans="1:7" ht="14.4" customHeight="1" x14ac:dyDescent="0.3">
      <c r="A468" s="206" t="s">
        <v>2417</v>
      </c>
      <c r="B468" s="207"/>
      <c r="C468" s="207"/>
      <c r="D468" s="207"/>
      <c r="E468" s="207"/>
      <c r="F468" s="207"/>
      <c r="G468" s="208"/>
    </row>
    <row r="469" spans="1:7" ht="14.4" customHeight="1" x14ac:dyDescent="0.3">
      <c r="A469" s="206" t="s">
        <v>2415</v>
      </c>
      <c r="B469" s="207"/>
      <c r="C469" s="207"/>
      <c r="D469" s="207"/>
      <c r="E469" s="207"/>
      <c r="F469" s="207"/>
      <c r="G469" s="208"/>
    </row>
    <row r="470" spans="1:7" ht="14.4" customHeight="1" x14ac:dyDescent="0.3">
      <c r="A470" s="206" t="s">
        <v>2538</v>
      </c>
      <c r="B470" s="207"/>
      <c r="C470" s="207"/>
      <c r="D470" s="207"/>
      <c r="E470" s="207"/>
      <c r="F470" s="207"/>
      <c r="G470" s="208"/>
    </row>
    <row r="471" spans="1:7" ht="14.4" customHeight="1" x14ac:dyDescent="0.3">
      <c r="A471" s="206" t="s">
        <v>2539</v>
      </c>
      <c r="B471" s="207"/>
      <c r="C471" s="207"/>
      <c r="D471" s="207"/>
      <c r="E471" s="207"/>
      <c r="F471" s="207"/>
      <c r="G471" s="208"/>
    </row>
    <row r="472" spans="1:7" ht="14.4" customHeight="1" x14ac:dyDescent="0.3">
      <c r="A472" s="206" t="s">
        <v>2540</v>
      </c>
      <c r="B472" s="207"/>
      <c r="C472" s="207"/>
      <c r="D472" s="207"/>
      <c r="E472" s="207"/>
      <c r="F472" s="207"/>
      <c r="G472" s="208"/>
    </row>
    <row r="473" spans="1:7" ht="14.4" customHeight="1" x14ac:dyDescent="0.3">
      <c r="A473" s="206" t="s">
        <v>2412</v>
      </c>
      <c r="B473" s="207"/>
      <c r="C473" s="207"/>
      <c r="D473" s="207"/>
      <c r="E473" s="207"/>
      <c r="F473" s="207"/>
      <c r="G473" s="208"/>
    </row>
    <row r="474" spans="1:7" ht="14.4" customHeight="1" x14ac:dyDescent="0.3">
      <c r="A474" s="206" t="s">
        <v>2413</v>
      </c>
      <c r="B474" s="207"/>
      <c r="C474" s="207"/>
      <c r="D474" s="207"/>
      <c r="E474" s="207"/>
      <c r="F474" s="207"/>
      <c r="G474" s="208"/>
    </row>
    <row r="475" spans="1:7" ht="14.4" customHeight="1" x14ac:dyDescent="0.3">
      <c r="A475" s="206" t="s">
        <v>2411</v>
      </c>
      <c r="B475" s="207"/>
      <c r="C475" s="207"/>
      <c r="D475" s="207"/>
      <c r="E475" s="207"/>
      <c r="F475" s="207"/>
      <c r="G475" s="208"/>
    </row>
    <row r="476" spans="1:7" x14ac:dyDescent="0.3">
      <c r="A476" s="206"/>
      <c r="B476" s="207"/>
      <c r="C476" s="207"/>
      <c r="D476" s="207"/>
      <c r="E476" s="207"/>
      <c r="F476" s="207"/>
      <c r="G476" s="208"/>
    </row>
    <row r="477" spans="1:7" ht="78" customHeight="1" x14ac:dyDescent="0.3">
      <c r="A477" s="154" t="s">
        <v>48</v>
      </c>
      <c r="B477" s="219" t="s">
        <v>2185</v>
      </c>
      <c r="C477" s="220"/>
      <c r="D477" s="220"/>
      <c r="E477" s="220"/>
      <c r="F477" s="220"/>
      <c r="G477" s="221"/>
    </row>
    <row r="478" spans="1:7" x14ac:dyDescent="0.3">
      <c r="A478" s="206"/>
      <c r="B478" s="207"/>
      <c r="C478" s="207"/>
      <c r="D478" s="207"/>
      <c r="E478" s="207"/>
      <c r="F478" s="207"/>
      <c r="G478" s="208"/>
    </row>
    <row r="479" spans="1:7" ht="52.8" customHeight="1" x14ac:dyDescent="0.3">
      <c r="A479" s="179" t="s">
        <v>1860</v>
      </c>
      <c r="B479" s="258">
        <f>COUNTA('MaTR Focus Feedback'!$B$1:$AN$1)</f>
        <v>39</v>
      </c>
      <c r="C479" s="258"/>
      <c r="D479" s="258"/>
      <c r="E479" s="258">
        <f>COUNTA('MaTR Focus Feedback'!A29:AN29)</f>
        <v>12</v>
      </c>
      <c r="F479" s="258"/>
      <c r="G479" s="258"/>
    </row>
    <row r="480" spans="1:7" ht="14.4" customHeight="1" x14ac:dyDescent="0.3">
      <c r="A480" s="206" t="s">
        <v>2244</v>
      </c>
      <c r="B480" s="207"/>
      <c r="C480" s="207"/>
      <c r="D480" s="207"/>
      <c r="E480" s="207"/>
      <c r="F480" s="207"/>
      <c r="G480" s="208"/>
    </row>
    <row r="481" spans="1:7" ht="14.4" customHeight="1" x14ac:dyDescent="0.3">
      <c r="A481" s="206" t="s">
        <v>2245</v>
      </c>
      <c r="B481" s="207"/>
      <c r="C481" s="207"/>
      <c r="D481" s="207"/>
      <c r="E481" s="207"/>
      <c r="F481" s="207"/>
      <c r="G481" s="208"/>
    </row>
    <row r="482" spans="1:7" ht="14.4" customHeight="1" x14ac:dyDescent="0.3">
      <c r="A482" s="206" t="s">
        <v>2246</v>
      </c>
      <c r="B482" s="207"/>
      <c r="C482" s="207"/>
      <c r="D482" s="207"/>
      <c r="E482" s="207"/>
      <c r="F482" s="207"/>
      <c r="G482" s="208"/>
    </row>
    <row r="483" spans="1:7" x14ac:dyDescent="0.3">
      <c r="A483" s="206" t="s">
        <v>2247</v>
      </c>
      <c r="B483" s="207"/>
      <c r="C483" s="207"/>
      <c r="D483" s="207"/>
      <c r="E483" s="207"/>
      <c r="F483" s="207"/>
      <c r="G483" s="208"/>
    </row>
    <row r="484" spans="1:7" ht="32.4" customHeight="1" x14ac:dyDescent="0.3">
      <c r="A484" s="206" t="s">
        <v>2248</v>
      </c>
      <c r="B484" s="207"/>
      <c r="C484" s="207"/>
      <c r="D484" s="207"/>
      <c r="E484" s="207"/>
      <c r="F484" s="207"/>
      <c r="G484" s="208"/>
    </row>
    <row r="485" spans="1:7" ht="14.4" customHeight="1" x14ac:dyDescent="0.3">
      <c r="A485" s="206" t="s">
        <v>2249</v>
      </c>
      <c r="B485" s="207"/>
      <c r="C485" s="207"/>
      <c r="D485" s="207"/>
      <c r="E485" s="207"/>
      <c r="F485" s="207"/>
      <c r="G485" s="208"/>
    </row>
    <row r="486" spans="1:7" ht="14.4" customHeight="1" x14ac:dyDescent="0.3">
      <c r="A486" s="206" t="s">
        <v>2541</v>
      </c>
      <c r="B486" s="207"/>
      <c r="C486" s="207"/>
      <c r="D486" s="207"/>
      <c r="E486" s="207"/>
      <c r="F486" s="207"/>
      <c r="G486" s="208"/>
    </row>
    <row r="487" spans="1:7" ht="14.4" customHeight="1" x14ac:dyDescent="0.3">
      <c r="A487" s="206" t="s">
        <v>2542</v>
      </c>
      <c r="B487" s="207"/>
      <c r="C487" s="207"/>
      <c r="D487" s="207"/>
      <c r="E487" s="207"/>
      <c r="F487" s="207"/>
      <c r="G487" s="208"/>
    </row>
    <row r="488" spans="1:7" ht="14.4" customHeight="1" x14ac:dyDescent="0.3">
      <c r="A488" s="206" t="s">
        <v>2543</v>
      </c>
      <c r="B488" s="207"/>
      <c r="C488" s="207"/>
      <c r="D488" s="207"/>
      <c r="E488" s="207"/>
      <c r="F488" s="207"/>
      <c r="G488" s="208"/>
    </row>
    <row r="489" spans="1:7" ht="14.4" customHeight="1" x14ac:dyDescent="0.3">
      <c r="A489" s="206" t="s">
        <v>2544</v>
      </c>
      <c r="B489" s="207"/>
      <c r="C489" s="207"/>
      <c r="D489" s="207"/>
      <c r="E489" s="207"/>
      <c r="F489" s="207"/>
      <c r="G489" s="208"/>
    </row>
    <row r="490" spans="1:7" ht="14.4" customHeight="1" x14ac:dyDescent="0.3">
      <c r="A490" s="206" t="s">
        <v>2250</v>
      </c>
      <c r="B490" s="207"/>
      <c r="C490" s="207"/>
      <c r="D490" s="207"/>
      <c r="E490" s="207"/>
      <c r="F490" s="207"/>
      <c r="G490" s="208"/>
    </row>
    <row r="491" spans="1:7" x14ac:dyDescent="0.3">
      <c r="A491" s="206"/>
      <c r="B491" s="207"/>
      <c r="C491" s="207"/>
      <c r="D491" s="207"/>
      <c r="E491" s="207"/>
      <c r="F491" s="207"/>
      <c r="G491" s="208"/>
    </row>
    <row r="492" spans="1:7" ht="15.6" x14ac:dyDescent="0.3">
      <c r="A492" s="181"/>
      <c r="B492" s="260" t="s">
        <v>2155</v>
      </c>
      <c r="C492" s="261"/>
      <c r="D492" s="262" t="s">
        <v>2154</v>
      </c>
      <c r="E492" s="263"/>
      <c r="F492" s="171"/>
      <c r="G492" s="167"/>
    </row>
    <row r="493" spans="1:7" ht="22.8" customHeight="1" x14ac:dyDescent="0.3">
      <c r="A493" s="259" t="s">
        <v>1774</v>
      </c>
      <c r="B493" s="232" t="s">
        <v>1850</v>
      </c>
      <c r="C493" s="234"/>
      <c r="D493" s="201" t="str">
        <f>ROUND((COUNTIF('MaTR Focus Feedback'!$B$30:$AN$30, B493)/COUNTA('MaTR Focus Feedback'!$B$30:$AN$30) )*100,0) &amp; " %"</f>
        <v>21 %</v>
      </c>
      <c r="E493" s="203"/>
      <c r="F493" s="171"/>
      <c r="G493" s="167"/>
    </row>
    <row r="494" spans="1:7" ht="25.8" customHeight="1" x14ac:dyDescent="0.3">
      <c r="A494" s="259"/>
      <c r="B494" s="232" t="s">
        <v>1851</v>
      </c>
      <c r="C494" s="234"/>
      <c r="D494" s="201" t="str">
        <f>ROUND((COUNTIF('MaTR Focus Feedback'!$B$30:$AN$30, B494)/COUNTA('MaTR Focus Feedback'!$B$30:$AN$30) )*100,0) &amp; " %"</f>
        <v>3 %</v>
      </c>
      <c r="E494" s="203"/>
      <c r="F494" s="171"/>
      <c r="G494" s="167"/>
    </row>
    <row r="495" spans="1:7" ht="25.8" customHeight="1" x14ac:dyDescent="0.3">
      <c r="A495" s="259"/>
      <c r="B495" s="232" t="s">
        <v>1852</v>
      </c>
      <c r="C495" s="234"/>
      <c r="D495" s="201" t="str">
        <f>ROUND((COUNTIF('MaTR Focus Feedback'!$B$30:$AN$30, B495)/COUNTA('MaTR Focus Feedback'!$B$30:$AN$30) )*100,0) &amp; " %"</f>
        <v>26 %</v>
      </c>
      <c r="E495" s="203"/>
      <c r="F495" s="171"/>
      <c r="G495" s="167"/>
    </row>
    <row r="496" spans="1:7" ht="36" customHeight="1" x14ac:dyDescent="0.3">
      <c r="A496" s="259"/>
      <c r="B496" s="232" t="s">
        <v>1853</v>
      </c>
      <c r="C496" s="234"/>
      <c r="D496" s="201" t="str">
        <f>ROUND((COUNTIF('MaTR Focus Feedback'!$B$30:$AN$30, B496)/COUNTA('MaTR Focus Feedback'!$B$30:$AN$30) )*100,0) &amp; " %"</f>
        <v>56 %</v>
      </c>
      <c r="E496" s="203"/>
      <c r="F496" s="171"/>
      <c r="G496" s="167"/>
    </row>
    <row r="497" spans="1:7" ht="45" customHeight="1" x14ac:dyDescent="0.3">
      <c r="A497" s="259"/>
      <c r="B497" s="232" t="s">
        <v>1854</v>
      </c>
      <c r="C497" s="234"/>
      <c r="D497" s="201" t="str">
        <f>ROUND((COUNTIF('MaTR Focus Feedback'!$B$30:$AN$30, B497)/COUNTA('MaTR Focus Feedback'!$B$30:$AN$30) )*100,0) &amp; " %"</f>
        <v>9 %</v>
      </c>
      <c r="E497" s="203"/>
      <c r="F497" s="171"/>
      <c r="G497" s="167"/>
    </row>
    <row r="498" spans="1:7" ht="32.4" customHeight="1" x14ac:dyDescent="0.3">
      <c r="A498" s="259"/>
      <c r="B498" s="232" t="s">
        <v>1855</v>
      </c>
      <c r="C498" s="234"/>
      <c r="D498" s="201" t="str">
        <f>ROUND((COUNTIF('MaTR Focus Feedback'!$B$30:$AN$30, B498)/COUNTA('MaTR Focus Feedback'!$B$30:$AN$30) )*100,0) &amp; " %"</f>
        <v>38 %</v>
      </c>
      <c r="E498" s="203"/>
      <c r="F498" s="171"/>
      <c r="G498" s="167"/>
    </row>
    <row r="499" spans="1:7" ht="31.8" customHeight="1" x14ac:dyDescent="0.3">
      <c r="A499" s="259"/>
      <c r="B499" s="232" t="s">
        <v>1856</v>
      </c>
      <c r="C499" s="234"/>
      <c r="D499" s="201" t="str">
        <f>ROUND((COUNTIF('MaTR Focus Feedback'!$B$30:$AN$30, B499)/COUNTA('MaTR Focus Feedback'!$B$30:$AN$30) )*100,0) &amp; " %"</f>
        <v>53 %</v>
      </c>
      <c r="E499" s="203"/>
      <c r="F499" s="171"/>
      <c r="G499" s="167"/>
    </row>
    <row r="500" spans="1:7" ht="36" customHeight="1" x14ac:dyDescent="0.3">
      <c r="A500" s="259"/>
      <c r="B500" s="232" t="s">
        <v>1857</v>
      </c>
      <c r="C500" s="234"/>
      <c r="D500" s="201" t="str">
        <f>ROUND((COUNTIF('MaTR Focus Feedback'!$B$30:$AN$30, B500)/COUNTA('MaTR Focus Feedback'!$B$30:$AN$30) )*100,0) &amp; " %"</f>
        <v>26 %</v>
      </c>
      <c r="E500" s="203"/>
      <c r="F500" s="171"/>
      <c r="G500" s="167"/>
    </row>
    <row r="501" spans="1:7" ht="41.4" customHeight="1" x14ac:dyDescent="0.3">
      <c r="A501" s="259"/>
      <c r="B501" s="232" t="s">
        <v>1858</v>
      </c>
      <c r="C501" s="234"/>
      <c r="D501" s="201" t="str">
        <f>ROUND((COUNTIF('MaTR Focus Feedback'!$B$30:$AN$30, B501)/COUNTA('MaTR Focus Feedback'!$B$30:$AN$30) )*100,0) &amp; " %"</f>
        <v>18 %</v>
      </c>
      <c r="E501" s="203"/>
      <c r="F501" s="171"/>
      <c r="G501" s="167"/>
    </row>
    <row r="502" spans="1:7" ht="56.4" customHeight="1" x14ac:dyDescent="0.3">
      <c r="A502" s="259"/>
      <c r="B502" s="264" t="s">
        <v>2186</v>
      </c>
      <c r="C502" s="234"/>
      <c r="D502" s="201" t="str">
        <f>ROUND((COUNTIF('MaTR Focus Feedback'!$B$30:$AN$30, B502)/COUNTA('MaTR Focus Feedback'!$B$30:$AN$30) )*100,0) &amp; " %"</f>
        <v>50 %</v>
      </c>
      <c r="E502" s="203"/>
      <c r="F502" s="171"/>
      <c r="G502" s="167"/>
    </row>
    <row r="503" spans="1:7" x14ac:dyDescent="0.3">
      <c r="A503" s="206"/>
      <c r="B503" s="207"/>
      <c r="C503" s="207"/>
      <c r="D503" s="207"/>
      <c r="E503" s="207"/>
      <c r="F503" s="207"/>
      <c r="G503" s="208"/>
    </row>
    <row r="504" spans="1:7" ht="49.8" customHeight="1" x14ac:dyDescent="0.3">
      <c r="A504" s="179" t="s">
        <v>1457</v>
      </c>
      <c r="B504" s="258">
        <f>COUNTA('MaTR Focus Feedback'!$B$1:$AN$1)</f>
        <v>39</v>
      </c>
      <c r="C504" s="258"/>
      <c r="D504" s="258"/>
      <c r="E504" s="258">
        <f>COUNTA('MaTR Focus Feedback'!A31:AN31)</f>
        <v>17</v>
      </c>
      <c r="F504" s="258"/>
      <c r="G504" s="258"/>
    </row>
    <row r="505" spans="1:7" ht="14.4" customHeight="1" x14ac:dyDescent="0.3">
      <c r="A505" s="206" t="s">
        <v>2251</v>
      </c>
      <c r="B505" s="207"/>
      <c r="C505" s="207"/>
      <c r="D505" s="207"/>
      <c r="E505" s="207"/>
      <c r="F505" s="207"/>
      <c r="G505" s="208"/>
    </row>
    <row r="506" spans="1:7" ht="14.4" customHeight="1" x14ac:dyDescent="0.3">
      <c r="A506" s="206" t="s">
        <v>2252</v>
      </c>
      <c r="B506" s="207"/>
      <c r="C506" s="207"/>
      <c r="D506" s="207"/>
      <c r="E506" s="207"/>
      <c r="F506" s="207"/>
      <c r="G506" s="208"/>
    </row>
    <row r="507" spans="1:7" ht="14.4" customHeight="1" x14ac:dyDescent="0.3">
      <c r="A507" s="206" t="s">
        <v>2253</v>
      </c>
      <c r="B507" s="207"/>
      <c r="C507" s="207"/>
      <c r="D507" s="207"/>
      <c r="E507" s="207"/>
      <c r="F507" s="207"/>
      <c r="G507" s="208"/>
    </row>
    <row r="508" spans="1:7" x14ac:dyDescent="0.3">
      <c r="A508" s="206" t="s">
        <v>2254</v>
      </c>
      <c r="B508" s="207"/>
      <c r="C508" s="207"/>
      <c r="D508" s="207"/>
      <c r="E508" s="207"/>
      <c r="F508" s="207"/>
      <c r="G508" s="208"/>
    </row>
    <row r="509" spans="1:7" x14ac:dyDescent="0.3">
      <c r="A509" s="186" t="s">
        <v>2545</v>
      </c>
      <c r="B509" s="187"/>
      <c r="C509" s="187"/>
      <c r="D509" s="187"/>
      <c r="E509" s="187"/>
      <c r="F509" s="187"/>
      <c r="G509" s="188"/>
    </row>
    <row r="510" spans="1:7" x14ac:dyDescent="0.3">
      <c r="A510" s="206" t="s">
        <v>2255</v>
      </c>
      <c r="B510" s="207"/>
      <c r="C510" s="207"/>
      <c r="D510" s="207"/>
      <c r="E510" s="207"/>
      <c r="F510" s="207"/>
      <c r="G510" s="208"/>
    </row>
    <row r="511" spans="1:7" ht="14.4" customHeight="1" x14ac:dyDescent="0.3">
      <c r="A511" s="206" t="s">
        <v>2256</v>
      </c>
      <c r="B511" s="207"/>
      <c r="C511" s="207"/>
      <c r="D511" s="207"/>
      <c r="E511" s="207"/>
      <c r="F511" s="207"/>
      <c r="G511" s="208"/>
    </row>
    <row r="512" spans="1:7" x14ac:dyDescent="0.3">
      <c r="A512" s="206" t="s">
        <v>2257</v>
      </c>
      <c r="B512" s="207"/>
      <c r="C512" s="207"/>
      <c r="D512" s="207"/>
      <c r="E512" s="207"/>
      <c r="F512" s="207"/>
      <c r="G512" s="208"/>
    </row>
    <row r="513" spans="1:7" x14ac:dyDescent="0.3">
      <c r="A513" s="206" t="s">
        <v>2258</v>
      </c>
      <c r="B513" s="207"/>
      <c r="C513" s="207"/>
      <c r="D513" s="207"/>
      <c r="E513" s="207"/>
      <c r="F513" s="207"/>
      <c r="G513" s="208"/>
    </row>
    <row r="514" spans="1:7" x14ac:dyDescent="0.3">
      <c r="A514" s="206"/>
      <c r="B514" s="207"/>
      <c r="C514" s="207"/>
      <c r="D514" s="207"/>
      <c r="E514" s="207"/>
      <c r="F514" s="207"/>
      <c r="G514" s="208"/>
    </row>
    <row r="515" spans="1:7" ht="70.8" customHeight="1" x14ac:dyDescent="0.3">
      <c r="A515" s="184" t="s">
        <v>49</v>
      </c>
      <c r="B515" s="219" t="s">
        <v>1847</v>
      </c>
      <c r="C515" s="220"/>
      <c r="D515" s="220"/>
      <c r="E515" s="220"/>
      <c r="F515" s="220"/>
      <c r="G515" s="221"/>
    </row>
  </sheetData>
  <sortState ref="A17:G20">
    <sortCondition ref="A17"/>
  </sortState>
  <mergeCells count="557">
    <mergeCell ref="A369:G369"/>
    <mergeCell ref="A370:G370"/>
    <mergeCell ref="A371:G371"/>
    <mergeCell ref="A372:G372"/>
    <mergeCell ref="A404:G404"/>
    <mergeCell ref="A405:G405"/>
    <mergeCell ref="A406:G406"/>
    <mergeCell ref="A441:G441"/>
    <mergeCell ref="A442:G442"/>
    <mergeCell ref="A87:G87"/>
    <mergeCell ref="A88:G88"/>
    <mergeCell ref="A89:G89"/>
    <mergeCell ref="A90:G90"/>
    <mergeCell ref="A144:G144"/>
    <mergeCell ref="A172:G172"/>
    <mergeCell ref="A173:G173"/>
    <mergeCell ref="A174:G174"/>
    <mergeCell ref="A175:G175"/>
    <mergeCell ref="A421:G421"/>
    <mergeCell ref="A422:G422"/>
    <mergeCell ref="A452:G452"/>
    <mergeCell ref="A394:G394"/>
    <mergeCell ref="A395:G395"/>
    <mergeCell ref="A396:G396"/>
    <mergeCell ref="A397:G397"/>
    <mergeCell ref="A398:G398"/>
    <mergeCell ref="A399:G399"/>
    <mergeCell ref="A400:G400"/>
    <mergeCell ref="A401:G401"/>
    <mergeCell ref="A402:G402"/>
    <mergeCell ref="A403:G403"/>
    <mergeCell ref="A407:G407"/>
    <mergeCell ref="A408:G408"/>
    <mergeCell ref="A409:G409"/>
    <mergeCell ref="A410:G410"/>
    <mergeCell ref="A411:G411"/>
    <mergeCell ref="A412:G412"/>
    <mergeCell ref="A443:G443"/>
    <mergeCell ref="A444:G444"/>
    <mergeCell ref="B479:D479"/>
    <mergeCell ref="E479:G479"/>
    <mergeCell ref="A461:G461"/>
    <mergeCell ref="B462:C462"/>
    <mergeCell ref="D462:D463"/>
    <mergeCell ref="E462:E463"/>
    <mergeCell ref="F462:F463"/>
    <mergeCell ref="A463:A464"/>
    <mergeCell ref="A413:G413"/>
    <mergeCell ref="A414:G414"/>
    <mergeCell ref="A415:G415"/>
    <mergeCell ref="A416:G416"/>
    <mergeCell ref="A448:G448"/>
    <mergeCell ref="A449:G449"/>
    <mergeCell ref="A450:G450"/>
    <mergeCell ref="A451:G451"/>
    <mergeCell ref="A436:G436"/>
    <mergeCell ref="A437:G437"/>
    <mergeCell ref="A438:G438"/>
    <mergeCell ref="A439:G439"/>
    <mergeCell ref="A440:G440"/>
    <mergeCell ref="A445:G445"/>
    <mergeCell ref="A446:G446"/>
    <mergeCell ref="A447:G447"/>
    <mergeCell ref="A455:G455"/>
    <mergeCell ref="A456:G456"/>
    <mergeCell ref="A457:G457"/>
    <mergeCell ref="A458:G458"/>
    <mergeCell ref="A459:G459"/>
    <mergeCell ref="A460:G460"/>
    <mergeCell ref="B477:G477"/>
    <mergeCell ref="A465:G465"/>
    <mergeCell ref="A478:G478"/>
    <mergeCell ref="A470:G470"/>
    <mergeCell ref="A471:G471"/>
    <mergeCell ref="A472:G472"/>
    <mergeCell ref="A503:G503"/>
    <mergeCell ref="B502:C502"/>
    <mergeCell ref="D502:E502"/>
    <mergeCell ref="B504:D504"/>
    <mergeCell ref="E504:G504"/>
    <mergeCell ref="B515:G515"/>
    <mergeCell ref="A480:G480"/>
    <mergeCell ref="A481:G481"/>
    <mergeCell ref="A482:G482"/>
    <mergeCell ref="A483:G483"/>
    <mergeCell ref="A484:G484"/>
    <mergeCell ref="A485:G485"/>
    <mergeCell ref="A490:G490"/>
    <mergeCell ref="A486:G486"/>
    <mergeCell ref="A487:G487"/>
    <mergeCell ref="A488:G488"/>
    <mergeCell ref="A489:G489"/>
    <mergeCell ref="A491:G491"/>
    <mergeCell ref="B492:C492"/>
    <mergeCell ref="D492:E492"/>
    <mergeCell ref="A493:A502"/>
    <mergeCell ref="B493:C493"/>
    <mergeCell ref="D493:E493"/>
    <mergeCell ref="B494:C494"/>
    <mergeCell ref="D494:E494"/>
    <mergeCell ref="B495:C495"/>
    <mergeCell ref="D495:E495"/>
    <mergeCell ref="B496:C496"/>
    <mergeCell ref="D496:E496"/>
    <mergeCell ref="B497:C497"/>
    <mergeCell ref="D497:E497"/>
    <mergeCell ref="B498:C498"/>
    <mergeCell ref="D498:E498"/>
    <mergeCell ref="B499:C499"/>
    <mergeCell ref="D499:E499"/>
    <mergeCell ref="B500:C500"/>
    <mergeCell ref="D500:E500"/>
    <mergeCell ref="B501:C501"/>
    <mergeCell ref="D501:E501"/>
    <mergeCell ref="A392:G392"/>
    <mergeCell ref="B393:D393"/>
    <mergeCell ref="E393:G393"/>
    <mergeCell ref="B424:D424"/>
    <mergeCell ref="E424:G424"/>
    <mergeCell ref="A453:G453"/>
    <mergeCell ref="B454:D454"/>
    <mergeCell ref="E454:G454"/>
    <mergeCell ref="A425:G425"/>
    <mergeCell ref="A426:G426"/>
    <mergeCell ref="A427:G427"/>
    <mergeCell ref="A428:G428"/>
    <mergeCell ref="A429:G429"/>
    <mergeCell ref="A430:G430"/>
    <mergeCell ref="A431:G431"/>
    <mergeCell ref="A432:G432"/>
    <mergeCell ref="A433:G433"/>
    <mergeCell ref="A434:G434"/>
    <mergeCell ref="A435:G435"/>
    <mergeCell ref="A423:G423"/>
    <mergeCell ref="A417:G417"/>
    <mergeCell ref="A418:G418"/>
    <mergeCell ref="A419:G419"/>
    <mergeCell ref="A420:G420"/>
    <mergeCell ref="A147:G147"/>
    <mergeCell ref="A178:G178"/>
    <mergeCell ref="A215:G215"/>
    <mergeCell ref="A252:G252"/>
    <mergeCell ref="A288:G288"/>
    <mergeCell ref="A320:G320"/>
    <mergeCell ref="A353:G353"/>
    <mergeCell ref="A355:G355"/>
    <mergeCell ref="B382:C382"/>
    <mergeCell ref="D382:E382"/>
    <mergeCell ref="A363:G363"/>
    <mergeCell ref="A364:G364"/>
    <mergeCell ref="A365:G365"/>
    <mergeCell ref="A366:G366"/>
    <mergeCell ref="A367:G367"/>
    <mergeCell ref="A359:G359"/>
    <mergeCell ref="A360:G360"/>
    <mergeCell ref="A361:G361"/>
    <mergeCell ref="A176:G176"/>
    <mergeCell ref="A206:G206"/>
    <mergeCell ref="A207:G207"/>
    <mergeCell ref="A208:G208"/>
    <mergeCell ref="A209:G209"/>
    <mergeCell ref="A232:G232"/>
    <mergeCell ref="A378:G378"/>
    <mergeCell ref="A379:G379"/>
    <mergeCell ref="A380:G380"/>
    <mergeCell ref="B389:C389"/>
    <mergeCell ref="D389:E389"/>
    <mergeCell ref="B390:C390"/>
    <mergeCell ref="D390:E390"/>
    <mergeCell ref="B391:C391"/>
    <mergeCell ref="D391:E391"/>
    <mergeCell ref="B386:C386"/>
    <mergeCell ref="D388:E388"/>
    <mergeCell ref="B383:C383"/>
    <mergeCell ref="D383:E383"/>
    <mergeCell ref="B384:C384"/>
    <mergeCell ref="D384:E384"/>
    <mergeCell ref="D386:E386"/>
    <mergeCell ref="B387:C387"/>
    <mergeCell ref="D387:E387"/>
    <mergeCell ref="B388:C388"/>
    <mergeCell ref="A349:G349"/>
    <mergeCell ref="A350:G350"/>
    <mergeCell ref="A351:G351"/>
    <mergeCell ref="A352:G352"/>
    <mergeCell ref="B354:D354"/>
    <mergeCell ref="E354:G354"/>
    <mergeCell ref="A362:G362"/>
    <mergeCell ref="A356:G356"/>
    <mergeCell ref="A357:G357"/>
    <mergeCell ref="A358:G358"/>
    <mergeCell ref="B385:C385"/>
    <mergeCell ref="D385:E385"/>
    <mergeCell ref="A377:G377"/>
    <mergeCell ref="A381:G381"/>
    <mergeCell ref="A375:G375"/>
    <mergeCell ref="A376:G376"/>
    <mergeCell ref="A383:A391"/>
    <mergeCell ref="A368:G368"/>
    <mergeCell ref="A373:G373"/>
    <mergeCell ref="A374:G374"/>
    <mergeCell ref="A345:G345"/>
    <mergeCell ref="A346:G346"/>
    <mergeCell ref="A347:G347"/>
    <mergeCell ref="A348:G348"/>
    <mergeCell ref="A343:G343"/>
    <mergeCell ref="A344:G344"/>
    <mergeCell ref="A336:G336"/>
    <mergeCell ref="A337:G337"/>
    <mergeCell ref="A342:G342"/>
    <mergeCell ref="A339:G339"/>
    <mergeCell ref="A340:G340"/>
    <mergeCell ref="A341:G341"/>
    <mergeCell ref="A331:G331"/>
    <mergeCell ref="A332:G332"/>
    <mergeCell ref="A333:G333"/>
    <mergeCell ref="A334:G334"/>
    <mergeCell ref="A335:G335"/>
    <mergeCell ref="A327:G327"/>
    <mergeCell ref="A328:G328"/>
    <mergeCell ref="A329:G329"/>
    <mergeCell ref="A330:G330"/>
    <mergeCell ref="A322:G322"/>
    <mergeCell ref="A323:G323"/>
    <mergeCell ref="A324:G324"/>
    <mergeCell ref="A325:G325"/>
    <mergeCell ref="A326:G326"/>
    <mergeCell ref="A317:G317"/>
    <mergeCell ref="A318:G318"/>
    <mergeCell ref="A319:G319"/>
    <mergeCell ref="B321:D321"/>
    <mergeCell ref="E321:G321"/>
    <mergeCell ref="A314:G314"/>
    <mergeCell ref="A315:G315"/>
    <mergeCell ref="A316:G316"/>
    <mergeCell ref="A311:G311"/>
    <mergeCell ref="A312:G312"/>
    <mergeCell ref="A313:G313"/>
    <mergeCell ref="A308:G308"/>
    <mergeCell ref="A309:G309"/>
    <mergeCell ref="A310:G310"/>
    <mergeCell ref="A304:G304"/>
    <mergeCell ref="A305:G305"/>
    <mergeCell ref="A306:G306"/>
    <mergeCell ref="A307:G307"/>
    <mergeCell ref="A296:G296"/>
    <mergeCell ref="A297:G297"/>
    <mergeCell ref="A298:G298"/>
    <mergeCell ref="A299:G299"/>
    <mergeCell ref="A291:G291"/>
    <mergeCell ref="A292:G292"/>
    <mergeCell ref="A293:G293"/>
    <mergeCell ref="A294:G294"/>
    <mergeCell ref="A295:G295"/>
    <mergeCell ref="A300:G300"/>
    <mergeCell ref="A301:G301"/>
    <mergeCell ref="A302:G302"/>
    <mergeCell ref="A303:G303"/>
    <mergeCell ref="A286:G286"/>
    <mergeCell ref="A287:G287"/>
    <mergeCell ref="B289:D289"/>
    <mergeCell ref="E289:G289"/>
    <mergeCell ref="A290:G290"/>
    <mergeCell ref="A283:G283"/>
    <mergeCell ref="A284:G284"/>
    <mergeCell ref="A285:G285"/>
    <mergeCell ref="A278:G278"/>
    <mergeCell ref="A279:G279"/>
    <mergeCell ref="A280:G280"/>
    <mergeCell ref="A281:G281"/>
    <mergeCell ref="A282:G282"/>
    <mergeCell ref="A274:G274"/>
    <mergeCell ref="A275:G275"/>
    <mergeCell ref="A276:G276"/>
    <mergeCell ref="A277:G277"/>
    <mergeCell ref="A265:G265"/>
    <mergeCell ref="A266:G266"/>
    <mergeCell ref="A267:G267"/>
    <mergeCell ref="A268:G268"/>
    <mergeCell ref="A273:G273"/>
    <mergeCell ref="A269:G269"/>
    <mergeCell ref="A270:G270"/>
    <mergeCell ref="A271:G271"/>
    <mergeCell ref="A272:G272"/>
    <mergeCell ref="A261:G261"/>
    <mergeCell ref="A262:G262"/>
    <mergeCell ref="A263:G263"/>
    <mergeCell ref="A264:G264"/>
    <mergeCell ref="A256:G256"/>
    <mergeCell ref="A257:G257"/>
    <mergeCell ref="A258:G258"/>
    <mergeCell ref="A259:G259"/>
    <mergeCell ref="A260:G260"/>
    <mergeCell ref="A251:G251"/>
    <mergeCell ref="B253:D253"/>
    <mergeCell ref="E253:G253"/>
    <mergeCell ref="A254:G254"/>
    <mergeCell ref="A255:G255"/>
    <mergeCell ref="A247:G247"/>
    <mergeCell ref="A248:G248"/>
    <mergeCell ref="A249:G249"/>
    <mergeCell ref="A250:G250"/>
    <mergeCell ref="A242:G242"/>
    <mergeCell ref="A243:G243"/>
    <mergeCell ref="A244:G244"/>
    <mergeCell ref="A245:G245"/>
    <mergeCell ref="A246:G246"/>
    <mergeCell ref="A237:G237"/>
    <mergeCell ref="A238:G238"/>
    <mergeCell ref="A239:G239"/>
    <mergeCell ref="A240:G240"/>
    <mergeCell ref="A241:G241"/>
    <mergeCell ref="A229:G229"/>
    <mergeCell ref="A230:G230"/>
    <mergeCell ref="A231:G231"/>
    <mergeCell ref="A236:G236"/>
    <mergeCell ref="A225:G225"/>
    <mergeCell ref="A226:G226"/>
    <mergeCell ref="A227:G227"/>
    <mergeCell ref="A228:G228"/>
    <mergeCell ref="A220:G220"/>
    <mergeCell ref="A221:G221"/>
    <mergeCell ref="A222:G222"/>
    <mergeCell ref="A223:G223"/>
    <mergeCell ref="A224:G224"/>
    <mergeCell ref="A233:G233"/>
    <mergeCell ref="A234:G234"/>
    <mergeCell ref="A235:G235"/>
    <mergeCell ref="B216:D216"/>
    <mergeCell ref="E216:G216"/>
    <mergeCell ref="A217:G217"/>
    <mergeCell ref="A218:G218"/>
    <mergeCell ref="A219:G219"/>
    <mergeCell ref="A210:G210"/>
    <mergeCell ref="A211:G211"/>
    <mergeCell ref="A212:G212"/>
    <mergeCell ref="A213:G213"/>
    <mergeCell ref="A214:G214"/>
    <mergeCell ref="A203:G203"/>
    <mergeCell ref="A204:G204"/>
    <mergeCell ref="A205:G205"/>
    <mergeCell ref="A198:G198"/>
    <mergeCell ref="A199:G199"/>
    <mergeCell ref="A200:G200"/>
    <mergeCell ref="A201:G201"/>
    <mergeCell ref="A202:G202"/>
    <mergeCell ref="A193:G193"/>
    <mergeCell ref="A194:G194"/>
    <mergeCell ref="A195:G195"/>
    <mergeCell ref="A196:G196"/>
    <mergeCell ref="A197:G197"/>
    <mergeCell ref="A189:G189"/>
    <mergeCell ref="A190:G190"/>
    <mergeCell ref="A191:G191"/>
    <mergeCell ref="A192:G192"/>
    <mergeCell ref="A184:G184"/>
    <mergeCell ref="A185:G185"/>
    <mergeCell ref="A186:G186"/>
    <mergeCell ref="A187:G187"/>
    <mergeCell ref="A188:G188"/>
    <mergeCell ref="A180:G180"/>
    <mergeCell ref="A181:G181"/>
    <mergeCell ref="A182:G182"/>
    <mergeCell ref="A183:G183"/>
    <mergeCell ref="A169:G169"/>
    <mergeCell ref="A170:G170"/>
    <mergeCell ref="A171:G171"/>
    <mergeCell ref="A177:G177"/>
    <mergeCell ref="B179:D179"/>
    <mergeCell ref="E179:G179"/>
    <mergeCell ref="A165:G165"/>
    <mergeCell ref="A166:G166"/>
    <mergeCell ref="A167:G167"/>
    <mergeCell ref="A168:G168"/>
    <mergeCell ref="A164:G164"/>
    <mergeCell ref="A162:G162"/>
    <mergeCell ref="A163:G163"/>
    <mergeCell ref="A159:G159"/>
    <mergeCell ref="A160:G160"/>
    <mergeCell ref="A161:G161"/>
    <mergeCell ref="A154:G154"/>
    <mergeCell ref="A155:G155"/>
    <mergeCell ref="A156:G156"/>
    <mergeCell ref="A157:G157"/>
    <mergeCell ref="A158:G158"/>
    <mergeCell ref="A149:G149"/>
    <mergeCell ref="A150:G150"/>
    <mergeCell ref="A151:G151"/>
    <mergeCell ref="A152:G152"/>
    <mergeCell ref="A153:G153"/>
    <mergeCell ref="A143:G143"/>
    <mergeCell ref="A145:G145"/>
    <mergeCell ref="A146:G146"/>
    <mergeCell ref="B148:D148"/>
    <mergeCell ref="E148:G148"/>
    <mergeCell ref="A114:G114"/>
    <mergeCell ref="A116:G116"/>
    <mergeCell ref="A117:G117"/>
    <mergeCell ref="A118:G118"/>
    <mergeCell ref="A119:G119"/>
    <mergeCell ref="A120:G120"/>
    <mergeCell ref="A121:G121"/>
    <mergeCell ref="A122:G122"/>
    <mergeCell ref="A126:G126"/>
    <mergeCell ref="A127:G127"/>
    <mergeCell ref="A128:G128"/>
    <mergeCell ref="A129:G129"/>
    <mergeCell ref="A130:G130"/>
    <mergeCell ref="A139:G139"/>
    <mergeCell ref="A140:G140"/>
    <mergeCell ref="A141:G141"/>
    <mergeCell ref="A142:G142"/>
    <mergeCell ref="A134:G134"/>
    <mergeCell ref="A135:G135"/>
    <mergeCell ref="A115:G115"/>
    <mergeCell ref="A103:G103"/>
    <mergeCell ref="A104:G104"/>
    <mergeCell ref="A136:G136"/>
    <mergeCell ref="A137:G137"/>
    <mergeCell ref="A138:G138"/>
    <mergeCell ref="A131:G131"/>
    <mergeCell ref="A132:G132"/>
    <mergeCell ref="A133:G133"/>
    <mergeCell ref="A111:G111"/>
    <mergeCell ref="B113:D113"/>
    <mergeCell ref="E113:G113"/>
    <mergeCell ref="A123:G123"/>
    <mergeCell ref="A124:G124"/>
    <mergeCell ref="A125:G125"/>
    <mergeCell ref="A112:G112"/>
    <mergeCell ref="B92:G92"/>
    <mergeCell ref="B93:G93"/>
    <mergeCell ref="B94:D94"/>
    <mergeCell ref="E94:G94"/>
    <mergeCell ref="A96:G96"/>
    <mergeCell ref="A97:G97"/>
    <mergeCell ref="A98:G98"/>
    <mergeCell ref="A110:G110"/>
    <mergeCell ref="A105:G105"/>
    <mergeCell ref="A106:G106"/>
    <mergeCell ref="A107:G107"/>
    <mergeCell ref="A108:G108"/>
    <mergeCell ref="A109:G109"/>
    <mergeCell ref="A102:G102"/>
    <mergeCell ref="A6:A7"/>
    <mergeCell ref="A3:G3"/>
    <mergeCell ref="B70:G70"/>
    <mergeCell ref="B71:G71"/>
    <mergeCell ref="B72:D72"/>
    <mergeCell ref="E72:G72"/>
    <mergeCell ref="B34:G34"/>
    <mergeCell ref="B24:G24"/>
    <mergeCell ref="B13:G13"/>
    <mergeCell ref="B25:G25"/>
    <mergeCell ref="B26:G26"/>
    <mergeCell ref="B27:G27"/>
    <mergeCell ref="B28:G28"/>
    <mergeCell ref="B29:G29"/>
    <mergeCell ref="B30:G30"/>
    <mergeCell ref="B31:G31"/>
    <mergeCell ref="B32:G32"/>
    <mergeCell ref="B33:G33"/>
    <mergeCell ref="B35:G35"/>
    <mergeCell ref="A65:G65"/>
    <mergeCell ref="A66:G66"/>
    <mergeCell ref="A67:G67"/>
    <mergeCell ref="A68:G68"/>
    <mergeCell ref="B19:G19"/>
    <mergeCell ref="B20:G20"/>
    <mergeCell ref="B21:G21"/>
    <mergeCell ref="B22:G22"/>
    <mergeCell ref="A73:G73"/>
    <mergeCell ref="A74:G74"/>
    <mergeCell ref="A75:G75"/>
    <mergeCell ref="A76:G76"/>
    <mergeCell ref="A77:G77"/>
    <mergeCell ref="E41:G41"/>
    <mergeCell ref="A47:G47"/>
    <mergeCell ref="A48:G48"/>
    <mergeCell ref="B40:G40"/>
    <mergeCell ref="A43:G43"/>
    <mergeCell ref="A44:G44"/>
    <mergeCell ref="A45:G45"/>
    <mergeCell ref="A46:G46"/>
    <mergeCell ref="B2:G2"/>
    <mergeCell ref="B6:D6"/>
    <mergeCell ref="E6:G6"/>
    <mergeCell ref="B4:G4"/>
    <mergeCell ref="B7:G7"/>
    <mergeCell ref="B23:G23"/>
    <mergeCell ref="B15:G15"/>
    <mergeCell ref="B16:G16"/>
    <mergeCell ref="B17:G17"/>
    <mergeCell ref="B8:G8"/>
    <mergeCell ref="B9:G9"/>
    <mergeCell ref="B10:G10"/>
    <mergeCell ref="B11:G11"/>
    <mergeCell ref="B12:G12"/>
    <mergeCell ref="B14:G14"/>
    <mergeCell ref="B18:G18"/>
    <mergeCell ref="A49:G49"/>
    <mergeCell ref="A50:G50"/>
    <mergeCell ref="A51:G51"/>
    <mergeCell ref="A63:G63"/>
    <mergeCell ref="A64:G64"/>
    <mergeCell ref="A69:G69"/>
    <mergeCell ref="B5:D5"/>
    <mergeCell ref="E5:G5"/>
    <mergeCell ref="A58:G58"/>
    <mergeCell ref="A59:G59"/>
    <mergeCell ref="A60:G60"/>
    <mergeCell ref="A61:G61"/>
    <mergeCell ref="A62:G62"/>
    <mergeCell ref="A52:G52"/>
    <mergeCell ref="A53:G53"/>
    <mergeCell ref="A54:G54"/>
    <mergeCell ref="A55:G55"/>
    <mergeCell ref="A56:G56"/>
    <mergeCell ref="A42:G42"/>
    <mergeCell ref="B36:G36"/>
    <mergeCell ref="A37:G37"/>
    <mergeCell ref="B38:G38"/>
    <mergeCell ref="B39:G39"/>
    <mergeCell ref="B41:D41"/>
    <mergeCell ref="A466:G466"/>
    <mergeCell ref="A475:G475"/>
    <mergeCell ref="A473:G473"/>
    <mergeCell ref="A474:G474"/>
    <mergeCell ref="A468:G468"/>
    <mergeCell ref="A467:G467"/>
    <mergeCell ref="A469:G469"/>
    <mergeCell ref="A476:G476"/>
    <mergeCell ref="A57:G57"/>
    <mergeCell ref="A86:G86"/>
    <mergeCell ref="A85:G85"/>
    <mergeCell ref="A82:G82"/>
    <mergeCell ref="A83:G83"/>
    <mergeCell ref="A84:G84"/>
    <mergeCell ref="A78:G78"/>
    <mergeCell ref="A79:G79"/>
    <mergeCell ref="A80:G80"/>
    <mergeCell ref="A81:G81"/>
    <mergeCell ref="B95:D95"/>
    <mergeCell ref="E95:G95"/>
    <mergeCell ref="A101:G101"/>
    <mergeCell ref="A100:G100"/>
    <mergeCell ref="A99:G99"/>
    <mergeCell ref="A91:G91"/>
    <mergeCell ref="A514:G514"/>
    <mergeCell ref="A513:G513"/>
    <mergeCell ref="A512:G512"/>
    <mergeCell ref="A511:G511"/>
    <mergeCell ref="A510:G510"/>
    <mergeCell ref="A508:G508"/>
    <mergeCell ref="A507:G507"/>
    <mergeCell ref="A506:G506"/>
    <mergeCell ref="A505:G505"/>
  </mergeCells>
  <conditionalFormatting sqref="A3 A43:A64 A80:A86 A96:A111 A114:A143 A149:A170 A180:A205 A217:A231 A254:A268 A290:A299 A322:A337 A356:A368 A505:A513 A455:A460 A394:A403 A425:A440 A14:A37 B17:B36 A13:B13 A69 A91 A145:A146 A177 A210:A214 A236:A251 A273:A287 A304:A319 A342:A352 A374:A380 A407:A423 A445:A452 A466:A467">
    <cfRule type="expression" dxfId="505" priority="455">
      <formula>MOD(ROW(),2)=0</formula>
    </cfRule>
  </conditionalFormatting>
  <conditionalFormatting sqref="A3 A43:A64 A80:A86 A96:A111 A114:A143 A149:A170 A180:A205 A217:A231 A254:A268 A290:A299 A322:A337 A356:A368 A505:A513 A455:A460 A394:A403 A425:A440 A14:A37 B17:B36 A13:B13 A69 A91 A145:A146 A177 A210:A214 A236:A251 A273:A287 A304:A319 A342:A352 A374:A380 A407:A423 A445:A452 A466:A467">
    <cfRule type="containsBlanks" dxfId="504" priority="456">
      <formula>LEN(TRIM(A3))=0</formula>
    </cfRule>
  </conditionalFormatting>
  <conditionalFormatting sqref="A3 A43:A64 A80:A86 A96:A111 A114:A143 A149:A170 A180:A205 A217:A231 A254:A268 A290:A299 A322:A337 A356:A368 A505:A513 A455:A460 A394:A403 A425:A440 A14:A37 B17:B36 A13:B13 A69 A91 A145:A146 A177 A210:A214 A236:A251 A273:A287 A304:A319 A342:A352 A374:A380 A407:A423 A445:A452 A466:A467">
    <cfRule type="containsBlanks" dxfId="503" priority="457">
      <formula>LEN(TRIM(A3))=0</formula>
    </cfRule>
  </conditionalFormatting>
  <conditionalFormatting sqref="A6">
    <cfRule type="containsBlanks" dxfId="502" priority="449">
      <formula>LEN(TRIM(A6))=0</formula>
    </cfRule>
  </conditionalFormatting>
  <conditionalFormatting sqref="A6">
    <cfRule type="expression" dxfId="501" priority="450">
      <formula>MOD(ROW(),2)=0</formula>
    </cfRule>
  </conditionalFormatting>
  <conditionalFormatting sqref="A6">
    <cfRule type="containsBlanks" dxfId="500" priority="451">
      <formula>LEN(TRIM(A6))=0</formula>
    </cfRule>
  </conditionalFormatting>
  <conditionalFormatting sqref="A4:A5">
    <cfRule type="expression" dxfId="499" priority="443">
      <formula>MOD(ROW(),2)=0</formula>
    </cfRule>
  </conditionalFormatting>
  <conditionalFormatting sqref="A4:A5">
    <cfRule type="containsBlanks" dxfId="498" priority="444">
      <formula>LEN(TRIM(A4))=0</formula>
    </cfRule>
  </conditionalFormatting>
  <conditionalFormatting sqref="A4:A5">
    <cfRule type="containsBlanks" dxfId="497" priority="445">
      <formula>LEN(TRIM(A4))=0</formula>
    </cfRule>
  </conditionalFormatting>
  <conditionalFormatting sqref="A9:A12">
    <cfRule type="containsBlanks" dxfId="496" priority="440">
      <formula>LEN(TRIM(A9))=0</formula>
    </cfRule>
  </conditionalFormatting>
  <conditionalFormatting sqref="A9:A12">
    <cfRule type="expression" dxfId="495" priority="441">
      <formula>MOD(ROW(),2)=0</formula>
    </cfRule>
  </conditionalFormatting>
  <conditionalFormatting sqref="A9:A12">
    <cfRule type="containsBlanks" dxfId="494" priority="442">
      <formula>LEN(TRIM(A9))=0</formula>
    </cfRule>
  </conditionalFormatting>
  <conditionalFormatting sqref="B8">
    <cfRule type="containsBlanks" dxfId="493" priority="428">
      <formula>LEN(TRIM(B8))=0</formula>
    </cfRule>
  </conditionalFormatting>
  <conditionalFormatting sqref="B8">
    <cfRule type="expression" dxfId="492" priority="429">
      <formula>MOD(ROW(),2)=0</formula>
    </cfRule>
  </conditionalFormatting>
  <conditionalFormatting sqref="B8">
    <cfRule type="containsBlanks" dxfId="491" priority="430">
      <formula>LEN(TRIM(B8))=0</formula>
    </cfRule>
  </conditionalFormatting>
  <conditionalFormatting sqref="B9:B12 B14:B16">
    <cfRule type="containsBlanks" dxfId="490" priority="425">
      <formula>LEN(TRIM(B9))=0</formula>
    </cfRule>
  </conditionalFormatting>
  <conditionalFormatting sqref="B9:B12 B14:B16">
    <cfRule type="expression" dxfId="489" priority="426">
      <formula>MOD(ROW(),2)=0</formula>
    </cfRule>
  </conditionalFormatting>
  <conditionalFormatting sqref="B9:B12 B14:B16">
    <cfRule type="containsBlanks" dxfId="488" priority="427">
      <formula>LEN(TRIM(B9))=0</formula>
    </cfRule>
  </conditionalFormatting>
  <conditionalFormatting sqref="A38">
    <cfRule type="containsBlanks" dxfId="487" priority="416">
      <formula>LEN(TRIM(A38))=0</formula>
    </cfRule>
  </conditionalFormatting>
  <conditionalFormatting sqref="A38">
    <cfRule type="expression" dxfId="486" priority="417">
      <formula>MOD(ROW(),2)=0</formula>
    </cfRule>
  </conditionalFormatting>
  <conditionalFormatting sqref="A38">
    <cfRule type="containsBlanks" dxfId="485" priority="418">
      <formula>LEN(TRIM(A38))=0</formula>
    </cfRule>
  </conditionalFormatting>
  <conditionalFormatting sqref="B38">
    <cfRule type="containsBlanks" dxfId="484" priority="413">
      <formula>LEN(TRIM(B38))=0</formula>
    </cfRule>
  </conditionalFormatting>
  <conditionalFormatting sqref="B38">
    <cfRule type="expression" dxfId="483" priority="414">
      <formula>MOD(ROW(),2)=0</formula>
    </cfRule>
  </conditionalFormatting>
  <conditionalFormatting sqref="B38">
    <cfRule type="containsBlanks" dxfId="482" priority="415">
      <formula>LEN(TRIM(B38))=0</formula>
    </cfRule>
  </conditionalFormatting>
  <conditionalFormatting sqref="A39">
    <cfRule type="containsBlanks" dxfId="481" priority="410">
      <formula>LEN(TRIM(A39))=0</formula>
    </cfRule>
  </conditionalFormatting>
  <conditionalFormatting sqref="A39">
    <cfRule type="expression" dxfId="480" priority="411">
      <formula>MOD(ROW(),2)=0</formula>
    </cfRule>
  </conditionalFormatting>
  <conditionalFormatting sqref="A39">
    <cfRule type="containsBlanks" dxfId="479" priority="412">
      <formula>LEN(TRIM(A39))=0</formula>
    </cfRule>
  </conditionalFormatting>
  <conditionalFormatting sqref="B39">
    <cfRule type="containsBlanks" dxfId="478" priority="407">
      <formula>LEN(TRIM(B39))=0</formula>
    </cfRule>
  </conditionalFormatting>
  <conditionalFormatting sqref="B39">
    <cfRule type="expression" dxfId="477" priority="408">
      <formula>MOD(ROW(),2)=0</formula>
    </cfRule>
  </conditionalFormatting>
  <conditionalFormatting sqref="B39">
    <cfRule type="containsBlanks" dxfId="476" priority="409">
      <formula>LEN(TRIM(B39))=0</formula>
    </cfRule>
  </conditionalFormatting>
  <conditionalFormatting sqref="A41">
    <cfRule type="containsBlanks" dxfId="475" priority="404">
      <formula>LEN(TRIM(A41))=0</formula>
    </cfRule>
  </conditionalFormatting>
  <conditionalFormatting sqref="A41">
    <cfRule type="expression" dxfId="474" priority="405">
      <formula>MOD(ROW(),2)=0</formula>
    </cfRule>
  </conditionalFormatting>
  <conditionalFormatting sqref="A41">
    <cfRule type="containsBlanks" dxfId="473" priority="406">
      <formula>LEN(TRIM(A41))=0</formula>
    </cfRule>
  </conditionalFormatting>
  <conditionalFormatting sqref="A40">
    <cfRule type="expression" dxfId="472" priority="401">
      <formula>MOD(ROW(),2)=0</formula>
    </cfRule>
  </conditionalFormatting>
  <conditionalFormatting sqref="A40">
    <cfRule type="containsBlanks" dxfId="471" priority="402">
      <formula>LEN(TRIM(A40))=0</formula>
    </cfRule>
  </conditionalFormatting>
  <conditionalFormatting sqref="A40">
    <cfRule type="containsBlanks" dxfId="470" priority="403">
      <formula>LEN(TRIM(A40))=0</formula>
    </cfRule>
  </conditionalFormatting>
  <conditionalFormatting sqref="A42">
    <cfRule type="expression" dxfId="469" priority="375">
      <formula>MOD(ROW(),2)=0</formula>
    </cfRule>
  </conditionalFormatting>
  <conditionalFormatting sqref="A42">
    <cfRule type="containsBlanks" dxfId="468" priority="376">
      <formula>LEN(TRIM(A42))=0</formula>
    </cfRule>
  </conditionalFormatting>
  <conditionalFormatting sqref="A42">
    <cfRule type="containsBlanks" dxfId="467" priority="377">
      <formula>LEN(TRIM(A42))=0</formula>
    </cfRule>
  </conditionalFormatting>
  <conditionalFormatting sqref="A42">
    <cfRule type="expression" dxfId="466" priority="378">
      <formula>MOD(ROW(),2)=0</formula>
    </cfRule>
  </conditionalFormatting>
  <conditionalFormatting sqref="A42">
    <cfRule type="containsBlanks" dxfId="465" priority="379">
      <formula>LEN(TRIM(A42))=0</formula>
    </cfRule>
  </conditionalFormatting>
  <conditionalFormatting sqref="A72">
    <cfRule type="expression" dxfId="464" priority="354">
      <formula>MOD(ROW(),2)=0</formula>
    </cfRule>
  </conditionalFormatting>
  <conditionalFormatting sqref="A72">
    <cfRule type="containsBlanks" dxfId="463" priority="355">
      <formula>LEN(TRIM(A72))=0</formula>
    </cfRule>
  </conditionalFormatting>
  <conditionalFormatting sqref="B70">
    <cfRule type="containsBlanks" dxfId="462" priority="356">
      <formula>LEN(TRIM(B70))=0</formula>
    </cfRule>
  </conditionalFormatting>
  <conditionalFormatting sqref="A70">
    <cfRule type="containsBlanks" dxfId="461" priority="359">
      <formula>LEN(TRIM(A70))=0</formula>
    </cfRule>
  </conditionalFormatting>
  <conditionalFormatting sqref="A70">
    <cfRule type="expression" dxfId="460" priority="360">
      <formula>MOD(ROW(),2)=0</formula>
    </cfRule>
  </conditionalFormatting>
  <conditionalFormatting sqref="A70">
    <cfRule type="containsBlanks" dxfId="459" priority="361">
      <formula>LEN(TRIM(A70))=0</formula>
    </cfRule>
  </conditionalFormatting>
  <conditionalFormatting sqref="B70">
    <cfRule type="expression" dxfId="458" priority="357">
      <formula>MOD(ROW(),2)=0</formula>
    </cfRule>
  </conditionalFormatting>
  <conditionalFormatting sqref="B70">
    <cfRule type="containsBlanks" dxfId="457" priority="358">
      <formula>LEN(TRIM(B70))=0</formula>
    </cfRule>
  </conditionalFormatting>
  <conditionalFormatting sqref="A72">
    <cfRule type="containsBlanks" dxfId="456" priority="353">
      <formula>LEN(TRIM(A72))=0</formula>
    </cfRule>
  </conditionalFormatting>
  <conditionalFormatting sqref="A71">
    <cfRule type="expression" dxfId="455" priority="350">
      <formula>MOD(ROW(),2)=0</formula>
    </cfRule>
  </conditionalFormatting>
  <conditionalFormatting sqref="A71">
    <cfRule type="containsBlanks" dxfId="454" priority="351">
      <formula>LEN(TRIM(A71))=0</formula>
    </cfRule>
  </conditionalFormatting>
  <conditionalFormatting sqref="A71">
    <cfRule type="containsBlanks" dxfId="453" priority="352">
      <formula>LEN(TRIM(A71))=0</formula>
    </cfRule>
  </conditionalFormatting>
  <conditionalFormatting sqref="A73">
    <cfRule type="containsBlanks" dxfId="452" priority="337">
      <formula>LEN(TRIM(A73))=0</formula>
    </cfRule>
  </conditionalFormatting>
  <conditionalFormatting sqref="A73">
    <cfRule type="expression" dxfId="451" priority="338">
      <formula>MOD(ROW(),2)=0</formula>
    </cfRule>
  </conditionalFormatting>
  <conditionalFormatting sqref="A73">
    <cfRule type="containsBlanks" dxfId="450" priority="339">
      <formula>LEN(TRIM(A73))=0</formula>
    </cfRule>
  </conditionalFormatting>
  <conditionalFormatting sqref="A74:A79">
    <cfRule type="containsBlanks" dxfId="449" priority="334">
      <formula>LEN(TRIM(A74))=0</formula>
    </cfRule>
  </conditionalFormatting>
  <conditionalFormatting sqref="A74:A79">
    <cfRule type="expression" dxfId="448" priority="335">
      <formula>MOD(ROW(),2)=0</formula>
    </cfRule>
  </conditionalFormatting>
  <conditionalFormatting sqref="A74:A79">
    <cfRule type="containsBlanks" dxfId="447" priority="336">
      <formula>LEN(TRIM(A74))=0</formula>
    </cfRule>
  </conditionalFormatting>
  <conditionalFormatting sqref="A94">
    <cfRule type="expression" dxfId="446" priority="315">
      <formula>MOD(ROW(),2)=0</formula>
    </cfRule>
  </conditionalFormatting>
  <conditionalFormatting sqref="A94">
    <cfRule type="containsBlanks" dxfId="445" priority="316">
      <formula>LEN(TRIM(A94))=0</formula>
    </cfRule>
  </conditionalFormatting>
  <conditionalFormatting sqref="B92">
    <cfRule type="containsBlanks" dxfId="444" priority="317">
      <formula>LEN(TRIM(B92))=0</formula>
    </cfRule>
  </conditionalFormatting>
  <conditionalFormatting sqref="A92">
    <cfRule type="containsBlanks" dxfId="443" priority="320">
      <formula>LEN(TRIM(A92))=0</formula>
    </cfRule>
  </conditionalFormatting>
  <conditionalFormatting sqref="A92">
    <cfRule type="expression" dxfId="442" priority="321">
      <formula>MOD(ROW(),2)=0</formula>
    </cfRule>
  </conditionalFormatting>
  <conditionalFormatting sqref="A92">
    <cfRule type="containsBlanks" dxfId="441" priority="322">
      <formula>LEN(TRIM(A92))=0</formula>
    </cfRule>
  </conditionalFormatting>
  <conditionalFormatting sqref="B92">
    <cfRule type="expression" dxfId="440" priority="318">
      <formula>MOD(ROW(),2)=0</formula>
    </cfRule>
  </conditionalFormatting>
  <conditionalFormatting sqref="B92">
    <cfRule type="containsBlanks" dxfId="439" priority="319">
      <formula>LEN(TRIM(B92))=0</formula>
    </cfRule>
  </conditionalFormatting>
  <conditionalFormatting sqref="A94">
    <cfRule type="containsBlanks" dxfId="438" priority="314">
      <formula>LEN(TRIM(A94))=0</formula>
    </cfRule>
  </conditionalFormatting>
  <conditionalFormatting sqref="A93">
    <cfRule type="expression" dxfId="437" priority="311">
      <formula>MOD(ROW(),2)=0</formula>
    </cfRule>
  </conditionalFormatting>
  <conditionalFormatting sqref="A93">
    <cfRule type="containsBlanks" dxfId="436" priority="312">
      <formula>LEN(TRIM(A93))=0</formula>
    </cfRule>
  </conditionalFormatting>
  <conditionalFormatting sqref="A93">
    <cfRule type="containsBlanks" dxfId="435" priority="313">
      <formula>LEN(TRIM(A93))=0</formula>
    </cfRule>
  </conditionalFormatting>
  <conditionalFormatting sqref="A95">
    <cfRule type="containsBlanks" dxfId="434" priority="308">
      <formula>LEN(TRIM(A95))=0</formula>
    </cfRule>
  </conditionalFormatting>
  <conditionalFormatting sqref="A95">
    <cfRule type="expression" dxfId="433" priority="309">
      <formula>MOD(ROW(),2)=0</formula>
    </cfRule>
  </conditionalFormatting>
  <conditionalFormatting sqref="A95">
    <cfRule type="containsBlanks" dxfId="432" priority="310">
      <formula>LEN(TRIM(A95))=0</formula>
    </cfRule>
  </conditionalFormatting>
  <conditionalFormatting sqref="A113">
    <cfRule type="containsBlanks" dxfId="431" priority="296">
      <formula>LEN(TRIM(A113))=0</formula>
    </cfRule>
  </conditionalFormatting>
  <conditionalFormatting sqref="A113">
    <cfRule type="expression" dxfId="430" priority="297">
      <formula>MOD(ROW(),2)=0</formula>
    </cfRule>
  </conditionalFormatting>
  <conditionalFormatting sqref="A113">
    <cfRule type="containsBlanks" dxfId="429" priority="298">
      <formula>LEN(TRIM(A113))=0</formula>
    </cfRule>
  </conditionalFormatting>
  <conditionalFormatting sqref="A148">
    <cfRule type="containsBlanks" dxfId="428" priority="284">
      <formula>LEN(TRIM(A148))=0</formula>
    </cfRule>
  </conditionalFormatting>
  <conditionalFormatting sqref="A148">
    <cfRule type="expression" dxfId="427" priority="285">
      <formula>MOD(ROW(),2)=0</formula>
    </cfRule>
  </conditionalFormatting>
  <conditionalFormatting sqref="A148">
    <cfRule type="containsBlanks" dxfId="426" priority="286">
      <formula>LEN(TRIM(A148))=0</formula>
    </cfRule>
  </conditionalFormatting>
  <conditionalFormatting sqref="A179">
    <cfRule type="containsBlanks" dxfId="425" priority="272">
      <formula>LEN(TRIM(A179))=0</formula>
    </cfRule>
  </conditionalFormatting>
  <conditionalFormatting sqref="A179">
    <cfRule type="expression" dxfId="424" priority="273">
      <formula>MOD(ROW(),2)=0</formula>
    </cfRule>
  </conditionalFormatting>
  <conditionalFormatting sqref="A179">
    <cfRule type="containsBlanks" dxfId="423" priority="274">
      <formula>LEN(TRIM(A179))=0</formula>
    </cfRule>
  </conditionalFormatting>
  <conditionalFormatting sqref="A216">
    <cfRule type="containsBlanks" dxfId="422" priority="263">
      <formula>LEN(TRIM(A216))=0</formula>
    </cfRule>
  </conditionalFormatting>
  <conditionalFormatting sqref="A216">
    <cfRule type="expression" dxfId="421" priority="264">
      <formula>MOD(ROW(),2)=0</formula>
    </cfRule>
  </conditionalFormatting>
  <conditionalFormatting sqref="A216">
    <cfRule type="containsBlanks" dxfId="420" priority="265">
      <formula>LEN(TRIM(A216))=0</formula>
    </cfRule>
  </conditionalFormatting>
  <conditionalFormatting sqref="A253">
    <cfRule type="containsBlanks" dxfId="419" priority="254">
      <formula>LEN(TRIM(A253))=0</formula>
    </cfRule>
  </conditionalFormatting>
  <conditionalFormatting sqref="A253">
    <cfRule type="expression" dxfId="418" priority="255">
      <formula>MOD(ROW(),2)=0</formula>
    </cfRule>
  </conditionalFormatting>
  <conditionalFormatting sqref="A253">
    <cfRule type="containsBlanks" dxfId="417" priority="256">
      <formula>LEN(TRIM(A253))=0</formula>
    </cfRule>
  </conditionalFormatting>
  <conditionalFormatting sqref="A289">
    <cfRule type="containsBlanks" dxfId="416" priority="245">
      <formula>LEN(TRIM(A289))=0</formula>
    </cfRule>
  </conditionalFormatting>
  <conditionalFormatting sqref="A289">
    <cfRule type="expression" dxfId="415" priority="246">
      <formula>MOD(ROW(),2)=0</formula>
    </cfRule>
  </conditionalFormatting>
  <conditionalFormatting sqref="A289">
    <cfRule type="containsBlanks" dxfId="414" priority="247">
      <formula>LEN(TRIM(A289))=0</formula>
    </cfRule>
  </conditionalFormatting>
  <conditionalFormatting sqref="A321">
    <cfRule type="containsBlanks" dxfId="413" priority="236">
      <formula>LEN(TRIM(A321))=0</formula>
    </cfRule>
  </conditionalFormatting>
  <conditionalFormatting sqref="A321">
    <cfRule type="expression" dxfId="412" priority="237">
      <formula>MOD(ROW(),2)=0</formula>
    </cfRule>
  </conditionalFormatting>
  <conditionalFormatting sqref="A321">
    <cfRule type="containsBlanks" dxfId="411" priority="238">
      <formula>LEN(TRIM(A321))=0</formula>
    </cfRule>
  </conditionalFormatting>
  <conditionalFormatting sqref="A354">
    <cfRule type="containsBlanks" dxfId="410" priority="227">
      <formula>LEN(TRIM(A354))=0</formula>
    </cfRule>
  </conditionalFormatting>
  <conditionalFormatting sqref="A354">
    <cfRule type="expression" dxfId="409" priority="228">
      <formula>MOD(ROW(),2)=0</formula>
    </cfRule>
  </conditionalFormatting>
  <conditionalFormatting sqref="A354">
    <cfRule type="containsBlanks" dxfId="408" priority="229">
      <formula>LEN(TRIM(A354))=0</formula>
    </cfRule>
  </conditionalFormatting>
  <conditionalFormatting sqref="A355">
    <cfRule type="expression" dxfId="407" priority="218">
      <formula>MOD(ROW(),2)=0</formula>
    </cfRule>
  </conditionalFormatting>
  <conditionalFormatting sqref="A355">
    <cfRule type="containsBlanks" dxfId="406" priority="219">
      <formula>LEN(TRIM(A355))=0</formula>
    </cfRule>
  </conditionalFormatting>
  <conditionalFormatting sqref="A355">
    <cfRule type="containsBlanks" dxfId="405" priority="220">
      <formula>LEN(TRIM(A355))=0</formula>
    </cfRule>
  </conditionalFormatting>
  <conditionalFormatting sqref="A381">
    <cfRule type="expression" dxfId="404" priority="212">
      <formula>MOD(ROW(),2)=0</formula>
    </cfRule>
  </conditionalFormatting>
  <conditionalFormatting sqref="A382">
    <cfRule type="containsBlanks" dxfId="403" priority="215">
      <formula>LEN(TRIM(A382))=0</formula>
    </cfRule>
  </conditionalFormatting>
  <conditionalFormatting sqref="A382">
    <cfRule type="expression" dxfId="402" priority="217">
      <formula>MOD(ROW(),2)=0</formula>
    </cfRule>
  </conditionalFormatting>
  <conditionalFormatting sqref="A382">
    <cfRule type="containsBlanks" dxfId="401" priority="216">
      <formula>LEN(TRIM(A382))=0</formula>
    </cfRule>
  </conditionalFormatting>
  <conditionalFormatting sqref="A381">
    <cfRule type="containsBlanks" dxfId="400" priority="213">
      <formula>LEN(TRIM(A381))=0</formula>
    </cfRule>
  </conditionalFormatting>
  <conditionalFormatting sqref="A381">
    <cfRule type="containsBlanks" dxfId="399" priority="214">
      <formula>LEN(TRIM(A381))=0</formula>
    </cfRule>
  </conditionalFormatting>
  <conditionalFormatting sqref="A503">
    <cfRule type="expression" dxfId="398" priority="129">
      <formula>MOD(ROW(),2)=0</formula>
    </cfRule>
  </conditionalFormatting>
  <conditionalFormatting sqref="A112">
    <cfRule type="expression" dxfId="397" priority="209">
      <formula>MOD(ROW(),2)=0</formula>
    </cfRule>
  </conditionalFormatting>
  <conditionalFormatting sqref="A112">
    <cfRule type="containsBlanks" dxfId="396" priority="210">
      <formula>LEN(TRIM(A112))=0</formula>
    </cfRule>
  </conditionalFormatting>
  <conditionalFormatting sqref="A112">
    <cfRule type="containsBlanks" dxfId="395" priority="211">
      <formula>LEN(TRIM(A112))=0</formula>
    </cfRule>
  </conditionalFormatting>
  <conditionalFormatting sqref="A147">
    <cfRule type="expression" dxfId="394" priority="206">
      <formula>MOD(ROW(),2)=0</formula>
    </cfRule>
  </conditionalFormatting>
  <conditionalFormatting sqref="A147">
    <cfRule type="containsBlanks" dxfId="393" priority="207">
      <formula>LEN(TRIM(A147))=0</formula>
    </cfRule>
  </conditionalFormatting>
  <conditionalFormatting sqref="A147">
    <cfRule type="containsBlanks" dxfId="392" priority="208">
      <formula>LEN(TRIM(A147))=0</formula>
    </cfRule>
  </conditionalFormatting>
  <conditionalFormatting sqref="A178">
    <cfRule type="expression" dxfId="391" priority="203">
      <formula>MOD(ROW(),2)=0</formula>
    </cfRule>
  </conditionalFormatting>
  <conditionalFormatting sqref="A178">
    <cfRule type="containsBlanks" dxfId="390" priority="204">
      <formula>LEN(TRIM(A178))=0</formula>
    </cfRule>
  </conditionalFormatting>
  <conditionalFormatting sqref="A178">
    <cfRule type="containsBlanks" dxfId="389" priority="205">
      <formula>LEN(TRIM(A178))=0</formula>
    </cfRule>
  </conditionalFormatting>
  <conditionalFormatting sqref="A215">
    <cfRule type="expression" dxfId="388" priority="200">
      <formula>MOD(ROW(),2)=0</formula>
    </cfRule>
  </conditionalFormatting>
  <conditionalFormatting sqref="A215">
    <cfRule type="containsBlanks" dxfId="387" priority="201">
      <formula>LEN(TRIM(A215))=0</formula>
    </cfRule>
  </conditionalFormatting>
  <conditionalFormatting sqref="A215">
    <cfRule type="containsBlanks" dxfId="386" priority="202">
      <formula>LEN(TRIM(A215))=0</formula>
    </cfRule>
  </conditionalFormatting>
  <conditionalFormatting sqref="A252">
    <cfRule type="expression" dxfId="385" priority="197">
      <formula>MOD(ROW(),2)=0</formula>
    </cfRule>
  </conditionalFormatting>
  <conditionalFormatting sqref="A252">
    <cfRule type="containsBlanks" dxfId="384" priority="198">
      <formula>LEN(TRIM(A252))=0</formula>
    </cfRule>
  </conditionalFormatting>
  <conditionalFormatting sqref="A252">
    <cfRule type="containsBlanks" dxfId="383" priority="199">
      <formula>LEN(TRIM(A252))=0</formula>
    </cfRule>
  </conditionalFormatting>
  <conditionalFormatting sqref="A288">
    <cfRule type="expression" dxfId="382" priority="194">
      <formula>MOD(ROW(),2)=0</formula>
    </cfRule>
  </conditionalFormatting>
  <conditionalFormatting sqref="A288">
    <cfRule type="containsBlanks" dxfId="381" priority="195">
      <formula>LEN(TRIM(A288))=0</formula>
    </cfRule>
  </conditionalFormatting>
  <conditionalFormatting sqref="A288">
    <cfRule type="containsBlanks" dxfId="380" priority="196">
      <formula>LEN(TRIM(A288))=0</formula>
    </cfRule>
  </conditionalFormatting>
  <conditionalFormatting sqref="A320">
    <cfRule type="expression" dxfId="379" priority="191">
      <formula>MOD(ROW(),2)=0</formula>
    </cfRule>
  </conditionalFormatting>
  <conditionalFormatting sqref="A320">
    <cfRule type="containsBlanks" dxfId="378" priority="192">
      <formula>LEN(TRIM(A320))=0</formula>
    </cfRule>
  </conditionalFormatting>
  <conditionalFormatting sqref="A320">
    <cfRule type="containsBlanks" dxfId="377" priority="193">
      <formula>LEN(TRIM(A320))=0</formula>
    </cfRule>
  </conditionalFormatting>
  <conditionalFormatting sqref="A353">
    <cfRule type="expression" dxfId="376" priority="188">
      <formula>MOD(ROW(),2)=0</formula>
    </cfRule>
  </conditionalFormatting>
  <conditionalFormatting sqref="A353">
    <cfRule type="containsBlanks" dxfId="375" priority="189">
      <formula>LEN(TRIM(A353))=0</formula>
    </cfRule>
  </conditionalFormatting>
  <conditionalFormatting sqref="A353">
    <cfRule type="containsBlanks" dxfId="374" priority="190">
      <formula>LEN(TRIM(A353))=0</formula>
    </cfRule>
  </conditionalFormatting>
  <conditionalFormatting sqref="A392">
    <cfRule type="expression" dxfId="373" priority="185">
      <formula>MOD(ROW(),2)=0</formula>
    </cfRule>
  </conditionalFormatting>
  <conditionalFormatting sqref="A392">
    <cfRule type="containsBlanks" dxfId="372" priority="186">
      <formula>LEN(TRIM(A392))=0</formula>
    </cfRule>
  </conditionalFormatting>
  <conditionalFormatting sqref="A392">
    <cfRule type="containsBlanks" dxfId="371" priority="187">
      <formula>LEN(TRIM(A392))=0</formula>
    </cfRule>
  </conditionalFormatting>
  <conditionalFormatting sqref="A393">
    <cfRule type="containsBlanks" dxfId="370" priority="182">
      <formula>LEN(TRIM(A393))=0</formula>
    </cfRule>
  </conditionalFormatting>
  <conditionalFormatting sqref="A393">
    <cfRule type="expression" dxfId="369" priority="183">
      <formula>MOD(ROW(),2)=0</formula>
    </cfRule>
  </conditionalFormatting>
  <conditionalFormatting sqref="A393">
    <cfRule type="containsBlanks" dxfId="368" priority="184">
      <formula>LEN(TRIM(A393))=0</formula>
    </cfRule>
  </conditionalFormatting>
  <conditionalFormatting sqref="A424">
    <cfRule type="containsBlanks" dxfId="367" priority="173">
      <formula>LEN(TRIM(A424))=0</formula>
    </cfRule>
  </conditionalFormatting>
  <conditionalFormatting sqref="A424">
    <cfRule type="expression" dxfId="366" priority="174">
      <formula>MOD(ROW(),2)=0</formula>
    </cfRule>
  </conditionalFormatting>
  <conditionalFormatting sqref="A424">
    <cfRule type="containsBlanks" dxfId="365" priority="175">
      <formula>LEN(TRIM(A424))=0</formula>
    </cfRule>
  </conditionalFormatting>
  <conditionalFormatting sqref="A453">
    <cfRule type="expression" dxfId="364" priority="167">
      <formula>MOD(ROW(),2)=0</formula>
    </cfRule>
  </conditionalFormatting>
  <conditionalFormatting sqref="A453">
    <cfRule type="containsBlanks" dxfId="363" priority="168">
      <formula>LEN(TRIM(A453))=0</formula>
    </cfRule>
  </conditionalFormatting>
  <conditionalFormatting sqref="A453">
    <cfRule type="containsBlanks" dxfId="362" priority="169">
      <formula>LEN(TRIM(A453))=0</formula>
    </cfRule>
  </conditionalFormatting>
  <conditionalFormatting sqref="A454">
    <cfRule type="containsBlanks" dxfId="361" priority="164">
      <formula>LEN(TRIM(A454))=0</formula>
    </cfRule>
  </conditionalFormatting>
  <conditionalFormatting sqref="A454">
    <cfRule type="expression" dxfId="360" priority="165">
      <formula>MOD(ROW(),2)=0</formula>
    </cfRule>
  </conditionalFormatting>
  <conditionalFormatting sqref="A454">
    <cfRule type="containsBlanks" dxfId="359" priority="166">
      <formula>LEN(TRIM(A454))=0</formula>
    </cfRule>
  </conditionalFormatting>
  <conditionalFormatting sqref="A461">
    <cfRule type="expression" dxfId="358" priority="158">
      <formula>MOD(ROW(),2)=0</formula>
    </cfRule>
  </conditionalFormatting>
  <conditionalFormatting sqref="A461">
    <cfRule type="containsBlanks" dxfId="357" priority="159">
      <formula>LEN(TRIM(A461))=0</formula>
    </cfRule>
  </conditionalFormatting>
  <conditionalFormatting sqref="A461">
    <cfRule type="containsBlanks" dxfId="356" priority="160">
      <formula>LEN(TRIM(A461))=0</formula>
    </cfRule>
  </conditionalFormatting>
  <conditionalFormatting sqref="A462">
    <cfRule type="expression" dxfId="355" priority="154">
      <formula>MOD(ROW(),2)=0</formula>
    </cfRule>
  </conditionalFormatting>
  <conditionalFormatting sqref="A462">
    <cfRule type="containsBlanks" dxfId="354" priority="153">
      <formula>LEN(TRIM(A462))=0</formula>
    </cfRule>
  </conditionalFormatting>
  <conditionalFormatting sqref="A462">
    <cfRule type="containsBlanks" dxfId="353" priority="152">
      <formula>LEN(TRIM(A462))=0</formula>
    </cfRule>
  </conditionalFormatting>
  <conditionalFormatting sqref="A477">
    <cfRule type="expression" dxfId="352" priority="151">
      <formula>MOD(ROW(),2)=0</formula>
    </cfRule>
  </conditionalFormatting>
  <conditionalFormatting sqref="B477">
    <cfRule type="expression" dxfId="351" priority="150">
      <formula>MOD(ROW(),2)=0</formula>
    </cfRule>
  </conditionalFormatting>
  <conditionalFormatting sqref="A465">
    <cfRule type="expression" dxfId="350" priority="147">
      <formula>MOD(ROW(),2)=0</formula>
    </cfRule>
  </conditionalFormatting>
  <conditionalFormatting sqref="A465">
    <cfRule type="containsBlanks" dxfId="349" priority="148">
      <formula>LEN(TRIM(A465))=0</formula>
    </cfRule>
  </conditionalFormatting>
  <conditionalFormatting sqref="A465">
    <cfRule type="containsBlanks" dxfId="348" priority="149">
      <formula>LEN(TRIM(A465))=0</formula>
    </cfRule>
  </conditionalFormatting>
  <conditionalFormatting sqref="A478">
    <cfRule type="expression" dxfId="347" priority="144">
      <formula>MOD(ROW(),2)=0</formula>
    </cfRule>
  </conditionalFormatting>
  <conditionalFormatting sqref="A478">
    <cfRule type="containsBlanks" dxfId="346" priority="145">
      <formula>LEN(TRIM(A478))=0</formula>
    </cfRule>
  </conditionalFormatting>
  <conditionalFormatting sqref="A478">
    <cfRule type="containsBlanks" dxfId="345" priority="146">
      <formula>LEN(TRIM(A478))=0</formula>
    </cfRule>
  </conditionalFormatting>
  <conditionalFormatting sqref="A479">
    <cfRule type="containsBlanks" dxfId="344" priority="141">
      <formula>LEN(TRIM(A479))=0</formula>
    </cfRule>
  </conditionalFormatting>
  <conditionalFormatting sqref="A479">
    <cfRule type="expression" dxfId="343" priority="142">
      <formula>MOD(ROW(),2)=0</formula>
    </cfRule>
  </conditionalFormatting>
  <conditionalFormatting sqref="A479">
    <cfRule type="containsBlanks" dxfId="342" priority="143">
      <formula>LEN(TRIM(A479))=0</formula>
    </cfRule>
  </conditionalFormatting>
  <conditionalFormatting sqref="A491">
    <cfRule type="expression" dxfId="341" priority="132">
      <formula>MOD(ROW(),2)=0</formula>
    </cfRule>
  </conditionalFormatting>
  <conditionalFormatting sqref="A492">
    <cfRule type="containsBlanks" dxfId="340" priority="135">
      <formula>LEN(TRIM(A492))=0</formula>
    </cfRule>
  </conditionalFormatting>
  <conditionalFormatting sqref="A492">
    <cfRule type="expression" dxfId="339" priority="137">
      <formula>MOD(ROW(),2)=0</formula>
    </cfRule>
  </conditionalFormatting>
  <conditionalFormatting sqref="A492">
    <cfRule type="containsBlanks" dxfId="338" priority="136">
      <formula>LEN(TRIM(A492))=0</formula>
    </cfRule>
  </conditionalFormatting>
  <conditionalFormatting sqref="A491">
    <cfRule type="containsBlanks" dxfId="337" priority="133">
      <formula>LEN(TRIM(A491))=0</formula>
    </cfRule>
  </conditionalFormatting>
  <conditionalFormatting sqref="A491">
    <cfRule type="containsBlanks" dxfId="336" priority="134">
      <formula>LEN(TRIM(A491))=0</formula>
    </cfRule>
  </conditionalFormatting>
  <conditionalFormatting sqref="A503">
    <cfRule type="containsBlanks" dxfId="335" priority="130">
      <formula>LEN(TRIM(A503))=0</formula>
    </cfRule>
  </conditionalFormatting>
  <conditionalFormatting sqref="A503">
    <cfRule type="containsBlanks" dxfId="334" priority="131">
      <formula>LEN(TRIM(A503))=0</formula>
    </cfRule>
  </conditionalFormatting>
  <conditionalFormatting sqref="A504">
    <cfRule type="containsBlanks" dxfId="333" priority="126">
      <formula>LEN(TRIM(A504))=0</formula>
    </cfRule>
  </conditionalFormatting>
  <conditionalFormatting sqref="A504">
    <cfRule type="expression" dxfId="332" priority="127">
      <formula>MOD(ROW(),2)=0</formula>
    </cfRule>
  </conditionalFormatting>
  <conditionalFormatting sqref="A504">
    <cfRule type="containsBlanks" dxfId="331" priority="128">
      <formula>LEN(TRIM(A504))=0</formula>
    </cfRule>
  </conditionalFormatting>
  <conditionalFormatting sqref="A514">
    <cfRule type="expression" dxfId="330" priority="120">
      <formula>MOD(ROW(),2)=0</formula>
    </cfRule>
  </conditionalFormatting>
  <conditionalFormatting sqref="A514">
    <cfRule type="containsBlanks" dxfId="329" priority="121">
      <formula>LEN(TRIM(A514))=0</formula>
    </cfRule>
  </conditionalFormatting>
  <conditionalFormatting sqref="A514">
    <cfRule type="containsBlanks" dxfId="328" priority="122">
      <formula>LEN(TRIM(A514))=0</formula>
    </cfRule>
  </conditionalFormatting>
  <conditionalFormatting sqref="A515">
    <cfRule type="expression" dxfId="327" priority="116">
      <formula>MOD(ROW(),2)=0</formula>
    </cfRule>
  </conditionalFormatting>
  <conditionalFormatting sqref="B515">
    <cfRule type="expression" dxfId="326" priority="115">
      <formula>MOD(ROW(),2)=0</formula>
    </cfRule>
  </conditionalFormatting>
  <conditionalFormatting sqref="A480:A484">
    <cfRule type="expression" dxfId="325" priority="109">
      <formula>MOD(ROW(),2)=0</formula>
    </cfRule>
  </conditionalFormatting>
  <conditionalFormatting sqref="A480:A484">
    <cfRule type="containsBlanks" dxfId="324" priority="110">
      <formula>LEN(TRIM(A480))=0</formula>
    </cfRule>
  </conditionalFormatting>
  <conditionalFormatting sqref="A480:A484">
    <cfRule type="containsBlanks" dxfId="323" priority="111">
      <formula>LEN(TRIM(A480))=0</formula>
    </cfRule>
  </conditionalFormatting>
  <conditionalFormatting sqref="A474:A475">
    <cfRule type="expression" dxfId="322" priority="91">
      <formula>MOD(ROW(),2)=0</formula>
    </cfRule>
  </conditionalFormatting>
  <conditionalFormatting sqref="A474:A475">
    <cfRule type="containsBlanks" dxfId="321" priority="92">
      <formula>LEN(TRIM(A474))=0</formula>
    </cfRule>
  </conditionalFormatting>
  <conditionalFormatting sqref="A474:A475">
    <cfRule type="containsBlanks" dxfId="320" priority="93">
      <formula>LEN(TRIM(A474))=0</formula>
    </cfRule>
  </conditionalFormatting>
  <conditionalFormatting sqref="A476">
    <cfRule type="expression" dxfId="319" priority="88">
      <formula>MOD(ROW(),2)=0</formula>
    </cfRule>
  </conditionalFormatting>
  <conditionalFormatting sqref="A476">
    <cfRule type="containsBlanks" dxfId="318" priority="89">
      <formula>LEN(TRIM(A476))=0</formula>
    </cfRule>
  </conditionalFormatting>
  <conditionalFormatting sqref="A476">
    <cfRule type="containsBlanks" dxfId="317" priority="90">
      <formula>LEN(TRIM(A476))=0</formula>
    </cfRule>
  </conditionalFormatting>
  <conditionalFormatting sqref="A65:A68">
    <cfRule type="expression" dxfId="316" priority="73">
      <formula>MOD(ROW(),2)=0</formula>
    </cfRule>
  </conditionalFormatting>
  <conditionalFormatting sqref="A144">
    <cfRule type="expression" dxfId="315" priority="67">
      <formula>MOD(ROW(),2)=0</formula>
    </cfRule>
  </conditionalFormatting>
  <conditionalFormatting sqref="A144">
    <cfRule type="containsBlanks" dxfId="314" priority="68">
      <formula>LEN(TRIM(A144))=0</formula>
    </cfRule>
  </conditionalFormatting>
  <conditionalFormatting sqref="A144">
    <cfRule type="containsBlanks" dxfId="313" priority="69">
      <formula>LEN(TRIM(A144))=0</formula>
    </cfRule>
  </conditionalFormatting>
  <conditionalFormatting sqref="A171:A176">
    <cfRule type="expression" dxfId="312" priority="58">
      <formula>MOD(ROW(),2)=0</formula>
    </cfRule>
  </conditionalFormatting>
  <conditionalFormatting sqref="A65:A68">
    <cfRule type="containsBlanks" dxfId="311" priority="74">
      <formula>LEN(TRIM(A65))=0</formula>
    </cfRule>
  </conditionalFormatting>
  <conditionalFormatting sqref="A65:A68">
    <cfRule type="containsBlanks" dxfId="310" priority="75">
      <formula>LEN(TRIM(A65))=0</formula>
    </cfRule>
  </conditionalFormatting>
  <conditionalFormatting sqref="A87:A90">
    <cfRule type="expression" dxfId="309" priority="70">
      <formula>MOD(ROW(),2)=0</formula>
    </cfRule>
  </conditionalFormatting>
  <conditionalFormatting sqref="A171:A176">
    <cfRule type="containsBlanks" dxfId="308" priority="59">
      <formula>LEN(TRIM(A171))=0</formula>
    </cfRule>
  </conditionalFormatting>
  <conditionalFormatting sqref="A171:A176">
    <cfRule type="containsBlanks" dxfId="307" priority="60">
      <formula>LEN(TRIM(A171))=0</formula>
    </cfRule>
  </conditionalFormatting>
  <conditionalFormatting sqref="A338">
    <cfRule type="expression" dxfId="306" priority="31">
      <formula>MOD(ROW(),2)=0</formula>
    </cfRule>
  </conditionalFormatting>
  <conditionalFormatting sqref="A87:A90">
    <cfRule type="containsBlanks" dxfId="305" priority="71">
      <formula>LEN(TRIM(A87))=0</formula>
    </cfRule>
  </conditionalFormatting>
  <conditionalFormatting sqref="A87:A90">
    <cfRule type="containsBlanks" dxfId="304" priority="72">
      <formula>LEN(TRIM(A87))=0</formula>
    </cfRule>
  </conditionalFormatting>
  <conditionalFormatting sqref="A338">
    <cfRule type="containsBlanks" dxfId="303" priority="32">
      <formula>LEN(TRIM(A338))=0</formula>
    </cfRule>
  </conditionalFormatting>
  <conditionalFormatting sqref="A338">
    <cfRule type="containsBlanks" dxfId="302" priority="33">
      <formula>LEN(TRIM(A338))=0</formula>
    </cfRule>
  </conditionalFormatting>
  <conditionalFormatting sqref="A206:A209">
    <cfRule type="expression" dxfId="301" priority="52">
      <formula>MOD(ROW(),2)=0</formula>
    </cfRule>
  </conditionalFormatting>
  <conditionalFormatting sqref="A232:A235">
    <cfRule type="expression" dxfId="300" priority="46">
      <formula>MOD(ROW(),2)=0</formula>
    </cfRule>
  </conditionalFormatting>
  <conditionalFormatting sqref="A206:A209">
    <cfRule type="containsBlanks" dxfId="299" priority="53">
      <formula>LEN(TRIM(A206))=0</formula>
    </cfRule>
  </conditionalFormatting>
  <conditionalFormatting sqref="A206:A209">
    <cfRule type="containsBlanks" dxfId="298" priority="54">
      <formula>LEN(TRIM(A206))=0</formula>
    </cfRule>
  </conditionalFormatting>
  <conditionalFormatting sqref="A269:A272">
    <cfRule type="expression" dxfId="297" priority="40">
      <formula>MOD(ROW(),2)=0</formula>
    </cfRule>
  </conditionalFormatting>
  <conditionalFormatting sqref="A232:A235">
    <cfRule type="containsBlanks" dxfId="296" priority="47">
      <formula>LEN(TRIM(A232))=0</formula>
    </cfRule>
  </conditionalFormatting>
  <conditionalFormatting sqref="A232:A235">
    <cfRule type="containsBlanks" dxfId="295" priority="48">
      <formula>LEN(TRIM(A232))=0</formula>
    </cfRule>
  </conditionalFormatting>
  <conditionalFormatting sqref="A300:A303">
    <cfRule type="expression" dxfId="294" priority="34">
      <formula>MOD(ROW(),2)=0</formula>
    </cfRule>
  </conditionalFormatting>
  <conditionalFormatting sqref="A269:A272">
    <cfRule type="containsBlanks" dxfId="293" priority="41">
      <formula>LEN(TRIM(A269))=0</formula>
    </cfRule>
  </conditionalFormatting>
  <conditionalFormatting sqref="A269:A272">
    <cfRule type="containsBlanks" dxfId="292" priority="42">
      <formula>LEN(TRIM(A269))=0</formula>
    </cfRule>
  </conditionalFormatting>
  <conditionalFormatting sqref="A339:A341">
    <cfRule type="expression" dxfId="291" priority="28">
      <formula>MOD(ROW(),2)=0</formula>
    </cfRule>
  </conditionalFormatting>
  <conditionalFormatting sqref="A300:A303">
    <cfRule type="containsBlanks" dxfId="290" priority="35">
      <formula>LEN(TRIM(A300))=0</formula>
    </cfRule>
  </conditionalFormatting>
  <conditionalFormatting sqref="A300:A303">
    <cfRule type="containsBlanks" dxfId="289" priority="36">
      <formula>LEN(TRIM(A300))=0</formula>
    </cfRule>
  </conditionalFormatting>
  <conditionalFormatting sqref="A369:A373">
    <cfRule type="expression" dxfId="288" priority="22">
      <formula>MOD(ROW(),2)=0</formula>
    </cfRule>
  </conditionalFormatting>
  <conditionalFormatting sqref="A339:A341">
    <cfRule type="containsBlanks" dxfId="287" priority="29">
      <formula>LEN(TRIM(A339))=0</formula>
    </cfRule>
  </conditionalFormatting>
  <conditionalFormatting sqref="A339:A341">
    <cfRule type="containsBlanks" dxfId="286" priority="30">
      <formula>LEN(TRIM(A339))=0</formula>
    </cfRule>
  </conditionalFormatting>
  <conditionalFormatting sqref="A404:A406">
    <cfRule type="expression" dxfId="285" priority="16">
      <formula>MOD(ROW(),2)=0</formula>
    </cfRule>
  </conditionalFormatting>
  <conditionalFormatting sqref="A369:A373">
    <cfRule type="containsBlanks" dxfId="284" priority="23">
      <formula>LEN(TRIM(A369))=0</formula>
    </cfRule>
  </conditionalFormatting>
  <conditionalFormatting sqref="A369:A373">
    <cfRule type="containsBlanks" dxfId="283" priority="24">
      <formula>LEN(TRIM(A369))=0</formula>
    </cfRule>
  </conditionalFormatting>
  <conditionalFormatting sqref="A404:A406">
    <cfRule type="containsBlanks" dxfId="282" priority="17">
      <formula>LEN(TRIM(A404))=0</formula>
    </cfRule>
  </conditionalFormatting>
  <conditionalFormatting sqref="A404:A406">
    <cfRule type="containsBlanks" dxfId="281" priority="18">
      <formula>LEN(TRIM(A404))=0</formula>
    </cfRule>
  </conditionalFormatting>
  <conditionalFormatting sqref="A441:A444">
    <cfRule type="expression" dxfId="280" priority="10">
      <formula>MOD(ROW(),2)=0</formula>
    </cfRule>
  </conditionalFormatting>
  <conditionalFormatting sqref="A441:A444">
    <cfRule type="containsBlanks" dxfId="279" priority="11">
      <formula>LEN(TRIM(A441))=0</formula>
    </cfRule>
  </conditionalFormatting>
  <conditionalFormatting sqref="A441:A444">
    <cfRule type="containsBlanks" dxfId="278" priority="12">
      <formula>LEN(TRIM(A441))=0</formula>
    </cfRule>
  </conditionalFormatting>
  <conditionalFormatting sqref="A468:A473">
    <cfRule type="expression" dxfId="277" priority="7">
      <formula>MOD(ROW(),2)=0</formula>
    </cfRule>
  </conditionalFormatting>
  <conditionalFormatting sqref="A468:A473">
    <cfRule type="containsBlanks" dxfId="276" priority="8">
      <formula>LEN(TRIM(A468))=0</formula>
    </cfRule>
  </conditionalFormatting>
  <conditionalFormatting sqref="A468:A473">
    <cfRule type="containsBlanks" dxfId="275" priority="9">
      <formula>LEN(TRIM(A468))=0</formula>
    </cfRule>
  </conditionalFormatting>
  <conditionalFormatting sqref="A485:A490">
    <cfRule type="expression" dxfId="274" priority="1">
      <formula>MOD(ROW(),2)=0</formula>
    </cfRule>
  </conditionalFormatting>
  <conditionalFormatting sqref="A485:A490">
    <cfRule type="containsBlanks" dxfId="273" priority="2">
      <formula>LEN(TRIM(A485))=0</formula>
    </cfRule>
  </conditionalFormatting>
  <conditionalFormatting sqref="A485:A490">
    <cfRule type="containsBlanks" dxfId="272" priority="3">
      <formula>LEN(TRIM(A485))=0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59999389629810485"/>
  </sheetPr>
  <dimension ref="A1:G256"/>
  <sheetViews>
    <sheetView topLeftCell="A111" zoomScale="90" zoomScaleNormal="90" workbookViewId="0">
      <selection activeCell="J132" sqref="J132"/>
    </sheetView>
  </sheetViews>
  <sheetFormatPr defaultRowHeight="14.4" x14ac:dyDescent="0.3"/>
  <cols>
    <col min="1" max="1" width="38.21875" customWidth="1"/>
    <col min="2" max="2" width="15.33203125" customWidth="1"/>
    <col min="3" max="3" width="27.33203125" customWidth="1"/>
    <col min="4" max="4" width="13.21875" bestFit="1" customWidth="1"/>
    <col min="5" max="5" width="15.33203125" customWidth="1"/>
    <col min="6" max="6" width="17.21875" customWidth="1"/>
    <col min="7" max="7" width="17.6640625" customWidth="1"/>
  </cols>
  <sheetData>
    <row r="1" spans="1:7" ht="78" customHeight="1" x14ac:dyDescent="0.3">
      <c r="A1" s="184" t="s">
        <v>2259</v>
      </c>
      <c r="B1" s="219" t="s">
        <v>1847</v>
      </c>
      <c r="C1" s="220"/>
      <c r="D1" s="220"/>
      <c r="E1" s="220"/>
      <c r="F1" s="220"/>
      <c r="G1" s="221"/>
    </row>
    <row r="2" spans="1:7" x14ac:dyDescent="0.3">
      <c r="A2" s="206"/>
      <c r="B2" s="207"/>
      <c r="C2" s="207"/>
      <c r="D2" s="207"/>
      <c r="E2" s="207"/>
      <c r="F2" s="207"/>
      <c r="G2" s="208"/>
    </row>
    <row r="3" spans="1:7" ht="15.6" x14ac:dyDescent="0.3">
      <c r="A3" s="181"/>
      <c r="B3" s="260" t="s">
        <v>2155</v>
      </c>
      <c r="C3" s="261"/>
      <c r="D3" s="262" t="s">
        <v>2154</v>
      </c>
      <c r="E3" s="263"/>
      <c r="F3" s="171"/>
      <c r="G3" s="167"/>
    </row>
    <row r="4" spans="1:7" ht="41.4" customHeight="1" x14ac:dyDescent="0.3">
      <c r="A4" s="259" t="s">
        <v>1378</v>
      </c>
      <c r="B4" s="232" t="s">
        <v>1850</v>
      </c>
      <c r="C4" s="234"/>
      <c r="D4" s="201" t="str">
        <f>ROUND((COUNTIF('AMaTR Focus Feedback'!$B$9:$Y$9, B4)/COUNTA('AMaTR Focus Feedback'!$B$9:$Y$9) )*100,0) &amp; " %"</f>
        <v>53 %</v>
      </c>
      <c r="E4" s="203"/>
      <c r="F4" s="171"/>
      <c r="G4" s="167"/>
    </row>
    <row r="5" spans="1:7" ht="39.6" customHeight="1" x14ac:dyDescent="0.3">
      <c r="A5" s="259"/>
      <c r="B5" s="232" t="s">
        <v>1851</v>
      </c>
      <c r="C5" s="234"/>
      <c r="D5" s="201" t="str">
        <f>ROUND((COUNTIF('AMaTR Focus Feedback'!$B$9:$Y$9, B5)/COUNTA('AMaTR Focus Feedback'!$B$9:$Y$9) )*100,0) &amp; " %"</f>
        <v>35 %</v>
      </c>
      <c r="E5" s="203"/>
      <c r="F5" s="171"/>
      <c r="G5" s="167"/>
    </row>
    <row r="6" spans="1:7" ht="38.4" customHeight="1" x14ac:dyDescent="0.3">
      <c r="A6" s="259"/>
      <c r="B6" s="232" t="s">
        <v>1852</v>
      </c>
      <c r="C6" s="234"/>
      <c r="D6" s="201" t="str">
        <f>ROUND((COUNTIF('AMaTR Focus Feedback'!$B$9:$Y$9, B6)/COUNTA('AMaTR Focus Feedback'!$B$9:$Y$9) )*100,0) &amp; " %"</f>
        <v>12 %</v>
      </c>
      <c r="E6" s="203"/>
      <c r="F6" s="171"/>
      <c r="G6" s="167"/>
    </row>
    <row r="7" spans="1:7" ht="39" customHeight="1" x14ac:dyDescent="0.3">
      <c r="A7" s="259"/>
      <c r="B7" s="232" t="s">
        <v>1853</v>
      </c>
      <c r="C7" s="234"/>
      <c r="D7" s="201" t="str">
        <f>ROUND((COUNTIF('AMaTR Focus Feedback'!$B$9:$Y$9, B7)/COUNTA('AMaTR Focus Feedback'!$B$9:$Y$9) )*100,0) &amp; " %"</f>
        <v>53 %</v>
      </c>
      <c r="E7" s="203"/>
      <c r="F7" s="171"/>
      <c r="G7" s="167"/>
    </row>
    <row r="8" spans="1:7" ht="37.799999999999997" customHeight="1" x14ac:dyDescent="0.3">
      <c r="A8" s="259"/>
      <c r="B8" s="232" t="s">
        <v>1854</v>
      </c>
      <c r="C8" s="234"/>
      <c r="D8" s="201" t="str">
        <f>ROUND((COUNTIF('AMaTR Focus Feedback'!$B$9:$Y$9, B8)/COUNTA('AMaTR Focus Feedback'!$B$9:$Y$9) )*100,0) &amp; " %"</f>
        <v>29 %</v>
      </c>
      <c r="E8" s="203"/>
      <c r="F8" s="171"/>
      <c r="G8" s="167"/>
    </row>
    <row r="9" spans="1:7" ht="40.799999999999997" customHeight="1" x14ac:dyDescent="0.3">
      <c r="A9" s="259"/>
      <c r="B9" s="232" t="s">
        <v>1855</v>
      </c>
      <c r="C9" s="234"/>
      <c r="D9" s="201" t="str">
        <f>ROUND((COUNTIF('AMaTR Focus Feedback'!$B$9:$Y$9, B9)/COUNTA('AMaTR Focus Feedback'!$B$9:$Y$9) )*100,0) &amp; " %"</f>
        <v>18 %</v>
      </c>
      <c r="E9" s="203"/>
      <c r="F9" s="171"/>
      <c r="G9" s="167"/>
    </row>
    <row r="10" spans="1:7" ht="37.799999999999997" customHeight="1" x14ac:dyDescent="0.3">
      <c r="A10" s="259"/>
      <c r="B10" s="232" t="s">
        <v>1856</v>
      </c>
      <c r="C10" s="234"/>
      <c r="D10" s="201" t="str">
        <f>ROUND((COUNTIF('AMaTR Focus Feedback'!$B$9:$Y$9, B10)/COUNTA('AMaTR Focus Feedback'!$B$9:$Y$9) )*100,0) &amp; " %"</f>
        <v>24 %</v>
      </c>
      <c r="E10" s="203"/>
      <c r="F10" s="171"/>
      <c r="G10" s="167"/>
    </row>
    <row r="11" spans="1:7" ht="40.200000000000003" customHeight="1" x14ac:dyDescent="0.3">
      <c r="A11" s="259"/>
      <c r="B11" s="232" t="s">
        <v>1857</v>
      </c>
      <c r="C11" s="234"/>
      <c r="D11" s="201" t="str">
        <f>ROUND((COUNTIF('AMaTR Focus Feedback'!$B$9:$Y$9, B11)/COUNTA('AMaTR Focus Feedback'!$B$9:$Y$9) )*100,0) &amp; " %"</f>
        <v>12 %</v>
      </c>
      <c r="E11" s="203"/>
      <c r="F11" s="171"/>
      <c r="G11" s="167"/>
    </row>
    <row r="12" spans="1:7" ht="41.4" customHeight="1" x14ac:dyDescent="0.3">
      <c r="A12" s="259"/>
      <c r="B12" s="232" t="s">
        <v>1858</v>
      </c>
      <c r="C12" s="234"/>
      <c r="D12" s="201" t="str">
        <f>ROUND((COUNTIF('AMaTR Focus Feedback'!$B$9:$Y$9, B12)/COUNTA('AMaTR Focus Feedback'!$B$9:$Y$9) )*100,0) &amp; " %"</f>
        <v>41 %</v>
      </c>
      <c r="E12" s="203"/>
      <c r="F12" s="171"/>
      <c r="G12" s="167"/>
    </row>
    <row r="13" spans="1:7" ht="37.200000000000003" customHeight="1" x14ac:dyDescent="0.3">
      <c r="A13" s="259"/>
      <c r="B13" s="264" t="s">
        <v>2186</v>
      </c>
      <c r="C13" s="234"/>
      <c r="D13" s="201" t="str">
        <f>ROUND((COUNTIF('AMaTR Focus Feedback'!$B$9:$Y$9, B13)/COUNTA('AMaTR Focus Feedback'!$B$9:$Y$9) )*100,0) &amp; " %"</f>
        <v>53 %</v>
      </c>
      <c r="E13" s="203"/>
      <c r="F13" s="171"/>
      <c r="G13" s="167"/>
    </row>
    <row r="14" spans="1:7" ht="33.6" customHeight="1" x14ac:dyDescent="0.3">
      <c r="A14" s="206"/>
      <c r="B14" s="207"/>
      <c r="C14" s="207"/>
      <c r="D14" s="207"/>
      <c r="E14" s="207"/>
      <c r="F14" s="207"/>
      <c r="G14" s="208"/>
    </row>
    <row r="15" spans="1:7" ht="18" x14ac:dyDescent="0.3">
      <c r="A15" s="103"/>
      <c r="B15" s="247" t="s">
        <v>1815</v>
      </c>
      <c r="C15" s="247"/>
      <c r="D15" s="247"/>
      <c r="E15" s="247"/>
      <c r="F15" s="247"/>
      <c r="G15" s="247"/>
    </row>
    <row r="16" spans="1:7" ht="76.2" customHeight="1" x14ac:dyDescent="0.3">
      <c r="A16" s="183" t="s">
        <v>344</v>
      </c>
      <c r="B16" s="246">
        <f>COUNTA('AMaTR Focus Feedback'!$B$1:$Y$1)</f>
        <v>24</v>
      </c>
      <c r="C16" s="246"/>
      <c r="D16" s="246"/>
      <c r="E16" s="246">
        <f>COUNTA('AMaTR Focus Feedback'!$B$10:$Y$10)</f>
        <v>22</v>
      </c>
      <c r="F16" s="246"/>
      <c r="G16" s="246"/>
    </row>
    <row r="17" spans="1:7" ht="14.4" customHeight="1" x14ac:dyDescent="0.3">
      <c r="A17" s="206" t="s">
        <v>2267</v>
      </c>
      <c r="B17" s="207"/>
      <c r="C17" s="207"/>
      <c r="D17" s="207"/>
      <c r="E17" s="207"/>
      <c r="F17" s="207"/>
      <c r="G17" s="208"/>
    </row>
    <row r="18" spans="1:7" x14ac:dyDescent="0.3">
      <c r="A18" s="206" t="s">
        <v>2268</v>
      </c>
      <c r="B18" s="207"/>
      <c r="C18" s="207"/>
      <c r="D18" s="207"/>
      <c r="E18" s="207"/>
      <c r="F18" s="207"/>
      <c r="G18" s="208"/>
    </row>
    <row r="19" spans="1:7" x14ac:dyDescent="0.3">
      <c r="A19" s="206" t="s">
        <v>2269</v>
      </c>
      <c r="B19" s="207"/>
      <c r="C19" s="207"/>
      <c r="D19" s="207"/>
      <c r="E19" s="207"/>
      <c r="F19" s="207"/>
      <c r="G19" s="208"/>
    </row>
    <row r="20" spans="1:7" ht="14.4" customHeight="1" x14ac:dyDescent="0.3">
      <c r="A20" s="206" t="s">
        <v>2270</v>
      </c>
      <c r="B20" s="207"/>
      <c r="C20" s="207"/>
      <c r="D20" s="207"/>
      <c r="E20" s="207"/>
      <c r="F20" s="207"/>
      <c r="G20" s="208"/>
    </row>
    <row r="21" spans="1:7" x14ac:dyDescent="0.3">
      <c r="A21" s="206" t="s">
        <v>2271</v>
      </c>
      <c r="B21" s="207"/>
      <c r="C21" s="207"/>
      <c r="D21" s="207"/>
      <c r="E21" s="207"/>
      <c r="F21" s="207"/>
      <c r="G21" s="208"/>
    </row>
    <row r="22" spans="1:7" ht="14.4" customHeight="1" x14ac:dyDescent="0.3">
      <c r="A22" s="206" t="s">
        <v>2272</v>
      </c>
      <c r="B22" s="207"/>
      <c r="C22" s="207"/>
      <c r="D22" s="207"/>
      <c r="E22" s="207"/>
      <c r="F22" s="207"/>
      <c r="G22" s="208"/>
    </row>
    <row r="23" spans="1:7" ht="14.4" customHeight="1" x14ac:dyDescent="0.3">
      <c r="A23" s="206" t="s">
        <v>2273</v>
      </c>
      <c r="B23" s="207"/>
      <c r="C23" s="207"/>
      <c r="D23" s="207"/>
      <c r="E23" s="207"/>
      <c r="F23" s="207"/>
      <c r="G23" s="208"/>
    </row>
    <row r="24" spans="1:7" ht="14.4" customHeight="1" x14ac:dyDescent="0.3">
      <c r="A24" s="206" t="s">
        <v>2274</v>
      </c>
      <c r="B24" s="207"/>
      <c r="C24" s="207"/>
      <c r="D24" s="207"/>
      <c r="E24" s="207"/>
      <c r="F24" s="207"/>
      <c r="G24" s="208"/>
    </row>
    <row r="25" spans="1:7" x14ac:dyDescent="0.3">
      <c r="A25" s="206" t="s">
        <v>2275</v>
      </c>
      <c r="B25" s="207"/>
      <c r="C25" s="207"/>
      <c r="D25" s="207"/>
      <c r="E25" s="207"/>
      <c r="F25" s="207"/>
      <c r="G25" s="208"/>
    </row>
    <row r="26" spans="1:7" ht="14.4" customHeight="1" x14ac:dyDescent="0.3">
      <c r="A26" s="206" t="s">
        <v>2276</v>
      </c>
      <c r="B26" s="207"/>
      <c r="C26" s="207"/>
      <c r="D26" s="207"/>
      <c r="E26" s="207"/>
      <c r="F26" s="207"/>
      <c r="G26" s="208"/>
    </row>
    <row r="27" spans="1:7" ht="14.4" customHeight="1" x14ac:dyDescent="0.3">
      <c r="A27" s="206" t="s">
        <v>2277</v>
      </c>
      <c r="B27" s="207"/>
      <c r="C27" s="207"/>
      <c r="D27" s="207"/>
      <c r="E27" s="207"/>
      <c r="F27" s="207"/>
      <c r="G27" s="208"/>
    </row>
    <row r="28" spans="1:7" x14ac:dyDescent="0.3">
      <c r="A28" s="206" t="s">
        <v>2278</v>
      </c>
      <c r="B28" s="207"/>
      <c r="C28" s="207"/>
      <c r="D28" s="207"/>
      <c r="E28" s="207"/>
      <c r="F28" s="207"/>
      <c r="G28" s="208"/>
    </row>
    <row r="29" spans="1:7" x14ac:dyDescent="0.3">
      <c r="A29" s="206" t="s">
        <v>2279</v>
      </c>
      <c r="B29" s="207"/>
      <c r="C29" s="207"/>
      <c r="D29" s="207"/>
      <c r="E29" s="207"/>
      <c r="F29" s="207"/>
      <c r="G29" s="208"/>
    </row>
    <row r="30" spans="1:7" ht="14.4" customHeight="1" x14ac:dyDescent="0.3">
      <c r="A30" s="206" t="s">
        <v>2280</v>
      </c>
      <c r="B30" s="207"/>
      <c r="C30" s="207"/>
      <c r="D30" s="207"/>
      <c r="E30" s="207"/>
      <c r="F30" s="207"/>
      <c r="G30" s="208"/>
    </row>
    <row r="31" spans="1:7" x14ac:dyDescent="0.3">
      <c r="A31" s="206" t="s">
        <v>2281</v>
      </c>
      <c r="B31" s="207"/>
      <c r="C31" s="207"/>
      <c r="D31" s="207"/>
      <c r="E31" s="207"/>
      <c r="F31" s="207"/>
      <c r="G31" s="208"/>
    </row>
    <row r="32" spans="1:7" ht="14.4" customHeight="1" x14ac:dyDescent="0.3">
      <c r="A32" s="206" t="s">
        <v>2282</v>
      </c>
      <c r="B32" s="207"/>
      <c r="C32" s="207"/>
      <c r="D32" s="207"/>
      <c r="E32" s="207"/>
      <c r="F32" s="207"/>
      <c r="G32" s="208"/>
    </row>
    <row r="33" spans="1:7" ht="14.4" customHeight="1" x14ac:dyDescent="0.3">
      <c r="A33" s="206" t="s">
        <v>2283</v>
      </c>
      <c r="B33" s="207"/>
      <c r="C33" s="207"/>
      <c r="D33" s="207"/>
      <c r="E33" s="207"/>
      <c r="F33" s="207"/>
      <c r="G33" s="208"/>
    </row>
    <row r="34" spans="1:7" ht="14.4" customHeight="1" x14ac:dyDescent="0.3">
      <c r="A34" s="206" t="s">
        <v>2284</v>
      </c>
      <c r="B34" s="207"/>
      <c r="C34" s="207"/>
      <c r="D34" s="207"/>
      <c r="E34" s="207"/>
      <c r="F34" s="207"/>
      <c r="G34" s="208"/>
    </row>
    <row r="35" spans="1:7" ht="14.4" customHeight="1" x14ac:dyDescent="0.3">
      <c r="A35" s="206" t="s">
        <v>2285</v>
      </c>
      <c r="B35" s="207"/>
      <c r="C35" s="207"/>
      <c r="D35" s="207"/>
      <c r="E35" s="207"/>
      <c r="F35" s="207"/>
      <c r="G35" s="208"/>
    </row>
    <row r="36" spans="1:7" ht="14.4" customHeight="1" x14ac:dyDescent="0.3">
      <c r="A36" s="206" t="s">
        <v>2286</v>
      </c>
      <c r="B36" s="207"/>
      <c r="C36" s="207"/>
      <c r="D36" s="207"/>
      <c r="E36" s="207"/>
      <c r="F36" s="207"/>
      <c r="G36" s="208"/>
    </row>
    <row r="37" spans="1:7" ht="14.4" customHeight="1" x14ac:dyDescent="0.3">
      <c r="A37" s="206" t="s">
        <v>2287</v>
      </c>
      <c r="B37" s="207"/>
      <c r="C37" s="207"/>
      <c r="D37" s="207"/>
      <c r="E37" s="207"/>
      <c r="F37" s="207"/>
      <c r="G37" s="208"/>
    </row>
    <row r="38" spans="1:7" x14ac:dyDescent="0.3">
      <c r="A38" s="206"/>
      <c r="B38" s="207"/>
      <c r="C38" s="207"/>
      <c r="D38" s="207"/>
      <c r="E38" s="207"/>
      <c r="F38" s="207"/>
      <c r="G38" s="208"/>
    </row>
    <row r="39" spans="1:7" ht="18" x14ac:dyDescent="0.3">
      <c r="A39" s="103"/>
      <c r="B39" s="247" t="s">
        <v>1815</v>
      </c>
      <c r="C39" s="247"/>
      <c r="D39" s="247"/>
      <c r="E39" s="247"/>
      <c r="F39" s="247"/>
      <c r="G39" s="247"/>
    </row>
    <row r="40" spans="1:7" ht="62.4" customHeight="1" x14ac:dyDescent="0.3">
      <c r="A40" s="183" t="s">
        <v>94</v>
      </c>
      <c r="B40" s="246">
        <f>COUNTA('AMaTR Focus Feedback'!$B$1:$Y$1)</f>
        <v>24</v>
      </c>
      <c r="C40" s="246"/>
      <c r="D40" s="246"/>
      <c r="E40" s="246">
        <f>COUNTA('AMaTR Focus Feedback'!$B$11:$Y$11)</f>
        <v>19</v>
      </c>
      <c r="F40" s="246"/>
      <c r="G40" s="246"/>
    </row>
    <row r="41" spans="1:7" ht="14.4" customHeight="1" x14ac:dyDescent="0.3">
      <c r="A41" s="206" t="s">
        <v>2288</v>
      </c>
      <c r="B41" s="207"/>
      <c r="C41" s="207"/>
      <c r="D41" s="207"/>
      <c r="E41" s="207"/>
      <c r="F41" s="207"/>
      <c r="G41" s="208"/>
    </row>
    <row r="42" spans="1:7" ht="14.4" customHeight="1" x14ac:dyDescent="0.3">
      <c r="A42" s="206" t="s">
        <v>2289</v>
      </c>
      <c r="B42" s="207"/>
      <c r="C42" s="207"/>
      <c r="D42" s="207"/>
      <c r="E42" s="207"/>
      <c r="F42" s="207"/>
      <c r="G42" s="208"/>
    </row>
    <row r="43" spans="1:7" x14ac:dyDescent="0.3">
      <c r="A43" s="206" t="s">
        <v>2290</v>
      </c>
      <c r="B43" s="207"/>
      <c r="C43" s="207"/>
      <c r="D43" s="207"/>
      <c r="E43" s="207"/>
      <c r="F43" s="207"/>
      <c r="G43" s="208"/>
    </row>
    <row r="44" spans="1:7" x14ac:dyDescent="0.3">
      <c r="A44" s="206" t="s">
        <v>2291</v>
      </c>
      <c r="B44" s="207"/>
      <c r="C44" s="207"/>
      <c r="D44" s="207"/>
      <c r="E44" s="207"/>
      <c r="F44" s="207"/>
      <c r="G44" s="208"/>
    </row>
    <row r="45" spans="1:7" x14ac:dyDescent="0.3">
      <c r="A45" s="206" t="s">
        <v>2292</v>
      </c>
      <c r="B45" s="207"/>
      <c r="C45" s="207"/>
      <c r="D45" s="207"/>
      <c r="E45" s="207"/>
      <c r="F45" s="207"/>
      <c r="G45" s="208"/>
    </row>
    <row r="46" spans="1:7" ht="14.4" customHeight="1" x14ac:dyDescent="0.3">
      <c r="A46" s="206" t="s">
        <v>2293</v>
      </c>
      <c r="B46" s="207"/>
      <c r="C46" s="207"/>
      <c r="D46" s="207"/>
      <c r="E46" s="207"/>
      <c r="F46" s="207"/>
      <c r="G46" s="208"/>
    </row>
    <row r="47" spans="1:7" ht="14.4" customHeight="1" x14ac:dyDescent="0.3">
      <c r="A47" s="206" t="s">
        <v>2294</v>
      </c>
      <c r="B47" s="207"/>
      <c r="C47" s="207"/>
      <c r="D47" s="207"/>
      <c r="E47" s="207"/>
      <c r="F47" s="207"/>
      <c r="G47" s="208"/>
    </row>
    <row r="48" spans="1:7" ht="14.4" customHeight="1" x14ac:dyDescent="0.3">
      <c r="A48" s="206" t="s">
        <v>2295</v>
      </c>
      <c r="B48" s="207"/>
      <c r="C48" s="207"/>
      <c r="D48" s="207"/>
      <c r="E48" s="207"/>
      <c r="F48" s="207"/>
      <c r="G48" s="208"/>
    </row>
    <row r="49" spans="1:7" ht="14.4" customHeight="1" x14ac:dyDescent="0.3">
      <c r="A49" s="206" t="s">
        <v>2296</v>
      </c>
      <c r="B49" s="207"/>
      <c r="C49" s="207"/>
      <c r="D49" s="207"/>
      <c r="E49" s="207"/>
      <c r="F49" s="207"/>
      <c r="G49" s="208"/>
    </row>
    <row r="50" spans="1:7" x14ac:dyDescent="0.3">
      <c r="A50" s="206" t="s">
        <v>2297</v>
      </c>
      <c r="B50" s="207"/>
      <c r="C50" s="207"/>
      <c r="D50" s="207"/>
      <c r="E50" s="207"/>
      <c r="F50" s="207"/>
      <c r="G50" s="208"/>
    </row>
    <row r="51" spans="1:7" x14ac:dyDescent="0.3">
      <c r="A51" s="206" t="s">
        <v>2298</v>
      </c>
      <c r="B51" s="207"/>
      <c r="C51" s="207"/>
      <c r="D51" s="207"/>
      <c r="E51" s="207"/>
      <c r="F51" s="207"/>
      <c r="G51" s="208"/>
    </row>
    <row r="52" spans="1:7" ht="14.4" customHeight="1" x14ac:dyDescent="0.3">
      <c r="A52" s="206" t="s">
        <v>2299</v>
      </c>
      <c r="B52" s="207"/>
      <c r="C52" s="207"/>
      <c r="D52" s="207"/>
      <c r="E52" s="207"/>
      <c r="F52" s="207"/>
      <c r="G52" s="208"/>
    </row>
    <row r="53" spans="1:7" ht="14.4" customHeight="1" x14ac:dyDescent="0.3">
      <c r="A53" s="206" t="s">
        <v>2300</v>
      </c>
      <c r="B53" s="207"/>
      <c r="C53" s="207"/>
      <c r="D53" s="207"/>
      <c r="E53" s="207"/>
      <c r="F53" s="207"/>
      <c r="G53" s="208"/>
    </row>
    <row r="54" spans="1:7" ht="14.4" customHeight="1" x14ac:dyDescent="0.3">
      <c r="A54" s="206" t="s">
        <v>2301</v>
      </c>
      <c r="B54" s="207"/>
      <c r="C54" s="207"/>
      <c r="D54" s="207"/>
      <c r="E54" s="207"/>
      <c r="F54" s="207"/>
      <c r="G54" s="208"/>
    </row>
    <row r="55" spans="1:7" ht="14.4" customHeight="1" x14ac:dyDescent="0.3">
      <c r="A55" s="206" t="s">
        <v>2302</v>
      </c>
      <c r="B55" s="207"/>
      <c r="C55" s="207"/>
      <c r="D55" s="207"/>
      <c r="E55" s="207"/>
      <c r="F55" s="207"/>
      <c r="G55" s="208"/>
    </row>
    <row r="56" spans="1:7" x14ac:dyDescent="0.3">
      <c r="A56" s="206" t="s">
        <v>1998</v>
      </c>
      <c r="B56" s="207"/>
      <c r="C56" s="207"/>
      <c r="D56" s="207"/>
      <c r="E56" s="207"/>
      <c r="F56" s="207"/>
      <c r="G56" s="208"/>
    </row>
    <row r="57" spans="1:7" x14ac:dyDescent="0.3">
      <c r="A57" s="206" t="s">
        <v>2303</v>
      </c>
      <c r="B57" s="207"/>
      <c r="C57" s="207"/>
      <c r="D57" s="207"/>
      <c r="E57" s="207"/>
      <c r="F57" s="207"/>
      <c r="G57" s="208"/>
    </row>
    <row r="58" spans="1:7" x14ac:dyDescent="0.3">
      <c r="A58" s="206" t="s">
        <v>2304</v>
      </c>
      <c r="B58" s="207"/>
      <c r="C58" s="207"/>
      <c r="D58" s="207"/>
      <c r="E58" s="207"/>
      <c r="F58" s="207"/>
      <c r="G58" s="208"/>
    </row>
    <row r="59" spans="1:7" ht="14.4" customHeight="1" x14ac:dyDescent="0.3">
      <c r="A59" s="206" t="s">
        <v>2305</v>
      </c>
      <c r="B59" s="207"/>
      <c r="C59" s="207"/>
      <c r="D59" s="207"/>
      <c r="E59" s="207"/>
      <c r="F59" s="207"/>
      <c r="G59" s="208"/>
    </row>
    <row r="60" spans="1:7" x14ac:dyDescent="0.3">
      <c r="A60" s="206"/>
      <c r="B60" s="207"/>
      <c r="C60" s="207"/>
      <c r="D60" s="207"/>
      <c r="E60" s="207"/>
      <c r="F60" s="207"/>
      <c r="G60" s="208"/>
    </row>
    <row r="61" spans="1:7" ht="18" x14ac:dyDescent="0.3">
      <c r="A61" s="103"/>
      <c r="B61" s="247" t="s">
        <v>1815</v>
      </c>
      <c r="C61" s="247"/>
      <c r="D61" s="247"/>
      <c r="E61" s="247"/>
      <c r="F61" s="247"/>
      <c r="G61" s="247"/>
    </row>
    <row r="62" spans="1:7" ht="70.2" customHeight="1" x14ac:dyDescent="0.3">
      <c r="A62" s="183" t="s">
        <v>362</v>
      </c>
      <c r="B62" s="246">
        <f>COUNTA('AMaTR Focus Feedback'!$B$1:$Y$1)</f>
        <v>24</v>
      </c>
      <c r="C62" s="246"/>
      <c r="D62" s="246"/>
      <c r="E62" s="246">
        <f>COUNTA('AMaTR Focus Feedback'!$B$12:$Y$12)</f>
        <v>4</v>
      </c>
      <c r="F62" s="246"/>
      <c r="G62" s="246"/>
    </row>
    <row r="63" spans="1:7" ht="14.4" customHeight="1" x14ac:dyDescent="0.3">
      <c r="A63" s="206" t="s">
        <v>2306</v>
      </c>
      <c r="B63" s="207"/>
      <c r="C63" s="207"/>
      <c r="D63" s="207"/>
      <c r="E63" s="207"/>
      <c r="F63" s="207"/>
      <c r="G63" s="208"/>
    </row>
    <row r="64" spans="1:7" x14ac:dyDescent="0.3">
      <c r="A64" s="206" t="s">
        <v>2307</v>
      </c>
      <c r="B64" s="207"/>
      <c r="C64" s="207"/>
      <c r="D64" s="207"/>
      <c r="E64" s="207"/>
      <c r="F64" s="207"/>
      <c r="G64" s="208"/>
    </row>
    <row r="65" spans="1:7" ht="14.4" customHeight="1" x14ac:dyDescent="0.3">
      <c r="A65" s="206" t="s">
        <v>2308</v>
      </c>
      <c r="B65" s="207"/>
      <c r="C65" s="207"/>
      <c r="D65" s="207"/>
      <c r="E65" s="207"/>
      <c r="F65" s="207"/>
      <c r="G65" s="208"/>
    </row>
    <row r="66" spans="1:7" ht="14.4" customHeight="1" x14ac:dyDescent="0.3">
      <c r="A66" s="206" t="s">
        <v>2309</v>
      </c>
      <c r="B66" s="207"/>
      <c r="C66" s="207"/>
      <c r="D66" s="207"/>
      <c r="E66" s="207"/>
      <c r="F66" s="207"/>
      <c r="G66" s="208"/>
    </row>
    <row r="67" spans="1:7" x14ac:dyDescent="0.3">
      <c r="A67" s="206"/>
      <c r="B67" s="207"/>
      <c r="C67" s="207"/>
      <c r="D67" s="207"/>
      <c r="E67" s="207"/>
      <c r="F67" s="207"/>
      <c r="G67" s="208"/>
    </row>
    <row r="68" spans="1:7" ht="40.799999999999997" customHeight="1" x14ac:dyDescent="0.35">
      <c r="A68" s="83"/>
      <c r="B68" s="235" t="s">
        <v>1815</v>
      </c>
      <c r="C68" s="236"/>
      <c r="D68" s="237" t="s">
        <v>2260</v>
      </c>
      <c r="E68" s="237" t="s">
        <v>2261</v>
      </c>
      <c r="F68" s="267" t="s">
        <v>2262</v>
      </c>
      <c r="G68" s="237" t="s">
        <v>2263</v>
      </c>
    </row>
    <row r="69" spans="1:7" ht="61.8" customHeight="1" x14ac:dyDescent="0.45">
      <c r="A69" s="269" t="s">
        <v>1470</v>
      </c>
      <c r="B69" s="157" t="s">
        <v>1813</v>
      </c>
      <c r="C69" s="157" t="s">
        <v>1814</v>
      </c>
      <c r="D69" s="238"/>
      <c r="E69" s="238"/>
      <c r="F69" s="268"/>
      <c r="G69" s="238"/>
    </row>
    <row r="70" spans="1:7" ht="111.6" customHeight="1" x14ac:dyDescent="0.3">
      <c r="A70" s="270"/>
      <c r="B70" s="182">
        <f>COUNTA('AMaTR Focus Feedback'!$B$1:$Y$1)</f>
        <v>24</v>
      </c>
      <c r="C70" s="182">
        <f>COUNTA('AMaTR Focus Feedback'!$B$13:$Y$13)</f>
        <v>22</v>
      </c>
      <c r="D70" s="182" t="str">
        <f>ROUND((5/C70) *100,0) &amp; " %"</f>
        <v>23 %</v>
      </c>
      <c r="E70" s="182" t="str">
        <f>ROUND((10/C70) *100,0) &amp; " %"</f>
        <v>45 %</v>
      </c>
      <c r="F70" s="182" t="str">
        <f>ROUND((5/C70) *100,0) &amp; " %"</f>
        <v>23 %</v>
      </c>
      <c r="G70" s="182" t="str">
        <f>ROUND((1/C70) *100,0) &amp; " %"</f>
        <v>5 %</v>
      </c>
    </row>
    <row r="71" spans="1:7" ht="18.600000000000001" customHeight="1" x14ac:dyDescent="0.3">
      <c r="A71" s="206"/>
      <c r="B71" s="207"/>
      <c r="C71" s="207"/>
      <c r="D71" s="207"/>
      <c r="E71" s="207"/>
      <c r="F71" s="207"/>
      <c r="G71" s="208"/>
    </row>
    <row r="72" spans="1:7" ht="18" x14ac:dyDescent="0.3">
      <c r="A72" s="103"/>
      <c r="B72" s="247" t="s">
        <v>1815</v>
      </c>
      <c r="C72" s="247"/>
      <c r="D72" s="247"/>
      <c r="E72" s="247"/>
      <c r="F72" s="247"/>
      <c r="G72" s="247"/>
    </row>
    <row r="73" spans="1:7" ht="70.8" customHeight="1" x14ac:dyDescent="0.3">
      <c r="A73" s="183" t="s">
        <v>369</v>
      </c>
      <c r="B73" s="246">
        <v>5</v>
      </c>
      <c r="C73" s="246"/>
      <c r="D73" s="246"/>
      <c r="E73" s="246">
        <v>5</v>
      </c>
      <c r="F73" s="246"/>
      <c r="G73" s="246"/>
    </row>
    <row r="74" spans="1:7" ht="14.4" customHeight="1" x14ac:dyDescent="0.3">
      <c r="A74" s="206" t="s">
        <v>2310</v>
      </c>
      <c r="B74" s="207"/>
      <c r="C74" s="207"/>
      <c r="D74" s="207"/>
      <c r="E74" s="207"/>
      <c r="F74" s="207"/>
      <c r="G74" s="208"/>
    </row>
    <row r="75" spans="1:7" x14ac:dyDescent="0.3">
      <c r="A75" s="206" t="s">
        <v>2311</v>
      </c>
      <c r="B75" s="207"/>
      <c r="C75" s="207"/>
      <c r="D75" s="207"/>
      <c r="E75" s="207"/>
      <c r="F75" s="207"/>
      <c r="G75" s="208"/>
    </row>
    <row r="76" spans="1:7" x14ac:dyDescent="0.3">
      <c r="A76" s="206" t="s">
        <v>2312</v>
      </c>
      <c r="B76" s="207"/>
      <c r="C76" s="207"/>
      <c r="D76" s="207"/>
      <c r="E76" s="207"/>
      <c r="F76" s="207"/>
      <c r="G76" s="208"/>
    </row>
    <row r="77" spans="1:7" x14ac:dyDescent="0.3">
      <c r="A77" s="206" t="s">
        <v>2313</v>
      </c>
      <c r="B77" s="207"/>
      <c r="C77" s="207"/>
      <c r="D77" s="207"/>
      <c r="E77" s="207"/>
      <c r="F77" s="207"/>
      <c r="G77" s="208"/>
    </row>
    <row r="78" spans="1:7" x14ac:dyDescent="0.3">
      <c r="A78" s="206" t="s">
        <v>2314</v>
      </c>
      <c r="B78" s="207"/>
      <c r="C78" s="207"/>
      <c r="D78" s="207"/>
      <c r="E78" s="207"/>
      <c r="F78" s="207"/>
      <c r="G78" s="208"/>
    </row>
    <row r="79" spans="1:7" x14ac:dyDescent="0.3">
      <c r="A79" s="206" t="s">
        <v>2315</v>
      </c>
      <c r="B79" s="207"/>
      <c r="C79" s="207"/>
      <c r="D79" s="207"/>
      <c r="E79" s="207"/>
      <c r="F79" s="207"/>
      <c r="G79" s="208"/>
    </row>
    <row r="80" spans="1:7" ht="14.4" customHeight="1" x14ac:dyDescent="0.3">
      <c r="A80" s="206" t="s">
        <v>2316</v>
      </c>
      <c r="B80" s="207"/>
      <c r="C80" s="207"/>
      <c r="D80" s="207"/>
      <c r="E80" s="207"/>
      <c r="F80" s="207"/>
      <c r="G80" s="208"/>
    </row>
    <row r="81" spans="1:7" x14ac:dyDescent="0.3">
      <c r="A81" s="206"/>
      <c r="B81" s="207"/>
      <c r="C81" s="207"/>
      <c r="D81" s="207"/>
      <c r="E81" s="207"/>
      <c r="F81" s="207"/>
      <c r="G81" s="208"/>
    </row>
    <row r="82" spans="1:7" ht="18" x14ac:dyDescent="0.3">
      <c r="A82" s="103"/>
      <c r="B82" s="247" t="s">
        <v>1815</v>
      </c>
      <c r="C82" s="247"/>
      <c r="D82" s="247"/>
      <c r="E82" s="247"/>
      <c r="F82" s="247"/>
      <c r="G82" s="247"/>
    </row>
    <row r="83" spans="1:7" ht="109.8" customHeight="1" x14ac:dyDescent="0.3">
      <c r="A83" s="183" t="s">
        <v>2264</v>
      </c>
      <c r="B83" s="246">
        <f>COUNTA('AMaTR Focus Feedback'!$B$1:$Y$1)</f>
        <v>24</v>
      </c>
      <c r="C83" s="246"/>
      <c r="D83" s="246"/>
      <c r="E83" s="246">
        <f>COUNTA('AMaTR Focus Feedback'!$B$12:$Y$12)</f>
        <v>4</v>
      </c>
      <c r="F83" s="246"/>
      <c r="G83" s="246"/>
    </row>
    <row r="84" spans="1:7" x14ac:dyDescent="0.3">
      <c r="A84" s="206" t="s">
        <v>2317</v>
      </c>
      <c r="B84" s="207"/>
      <c r="C84" s="207"/>
      <c r="D84" s="207"/>
      <c r="E84" s="207"/>
      <c r="F84" s="207"/>
      <c r="G84" s="208"/>
    </row>
    <row r="85" spans="1:7" ht="14.4" customHeight="1" x14ac:dyDescent="0.3">
      <c r="A85" s="206" t="s">
        <v>2318</v>
      </c>
      <c r="B85" s="207"/>
      <c r="C85" s="207"/>
      <c r="D85" s="207"/>
      <c r="E85" s="207"/>
      <c r="F85" s="207"/>
      <c r="G85" s="208"/>
    </row>
    <row r="86" spans="1:7" x14ac:dyDescent="0.3">
      <c r="A86" s="206" t="s">
        <v>2319</v>
      </c>
      <c r="B86" s="207"/>
      <c r="C86" s="207"/>
      <c r="D86" s="207"/>
      <c r="E86" s="207"/>
      <c r="F86" s="207"/>
      <c r="G86" s="208"/>
    </row>
    <row r="87" spans="1:7" x14ac:dyDescent="0.3">
      <c r="A87" s="206" t="s">
        <v>2320</v>
      </c>
      <c r="B87" s="207"/>
      <c r="C87" s="207"/>
      <c r="D87" s="207"/>
      <c r="E87" s="207"/>
      <c r="F87" s="207"/>
      <c r="G87" s="208"/>
    </row>
    <row r="88" spans="1:7" x14ac:dyDescent="0.3">
      <c r="A88" s="206" t="s">
        <v>2321</v>
      </c>
      <c r="B88" s="207"/>
      <c r="C88" s="207"/>
      <c r="D88" s="207"/>
      <c r="E88" s="207"/>
      <c r="F88" s="207"/>
      <c r="G88" s="208"/>
    </row>
    <row r="89" spans="1:7" x14ac:dyDescent="0.3">
      <c r="A89" s="206" t="s">
        <v>2320</v>
      </c>
      <c r="B89" s="207"/>
      <c r="C89" s="207"/>
      <c r="D89" s="207"/>
      <c r="E89" s="207"/>
      <c r="F89" s="207"/>
      <c r="G89" s="208"/>
    </row>
    <row r="90" spans="1:7" ht="14.4" customHeight="1" x14ac:dyDescent="0.3">
      <c r="A90" s="206" t="s">
        <v>2322</v>
      </c>
      <c r="B90" s="207"/>
      <c r="C90" s="207"/>
      <c r="D90" s="207"/>
      <c r="E90" s="207"/>
      <c r="F90" s="207"/>
      <c r="G90" s="208"/>
    </row>
    <row r="91" spans="1:7" ht="14.4" customHeight="1" x14ac:dyDescent="0.3">
      <c r="A91" s="206" t="s">
        <v>2323</v>
      </c>
      <c r="B91" s="207"/>
      <c r="C91" s="207"/>
      <c r="D91" s="207"/>
      <c r="E91" s="207"/>
      <c r="F91" s="207"/>
      <c r="G91" s="208"/>
    </row>
    <row r="92" spans="1:7" x14ac:dyDescent="0.3">
      <c r="A92" s="206" t="s">
        <v>2315</v>
      </c>
      <c r="B92" s="207"/>
      <c r="C92" s="207"/>
      <c r="D92" s="207"/>
      <c r="E92" s="207"/>
      <c r="F92" s="207"/>
      <c r="G92" s="208"/>
    </row>
    <row r="93" spans="1:7" x14ac:dyDescent="0.3">
      <c r="A93" s="206" t="s">
        <v>2324</v>
      </c>
      <c r="B93" s="207"/>
      <c r="C93" s="207"/>
      <c r="D93" s="207"/>
      <c r="E93" s="207"/>
      <c r="F93" s="207"/>
      <c r="G93" s="208"/>
    </row>
    <row r="94" spans="1:7" x14ac:dyDescent="0.3">
      <c r="A94" s="206"/>
      <c r="B94" s="207"/>
      <c r="C94" s="207"/>
      <c r="D94" s="207"/>
      <c r="E94" s="207"/>
      <c r="F94" s="207"/>
      <c r="G94" s="208"/>
    </row>
    <row r="95" spans="1:7" ht="18" x14ac:dyDescent="0.3">
      <c r="A95" s="103"/>
      <c r="B95" s="247" t="s">
        <v>1815</v>
      </c>
      <c r="C95" s="247"/>
      <c r="D95" s="247"/>
      <c r="E95" s="247"/>
      <c r="F95" s="247"/>
      <c r="G95" s="247"/>
    </row>
    <row r="96" spans="1:7" ht="65.400000000000006" customHeight="1" x14ac:dyDescent="0.3">
      <c r="A96" s="183" t="s">
        <v>373</v>
      </c>
      <c r="B96" s="246">
        <v>5</v>
      </c>
      <c r="C96" s="246"/>
      <c r="D96" s="246"/>
      <c r="E96" s="246">
        <v>3</v>
      </c>
      <c r="F96" s="246"/>
      <c r="G96" s="246"/>
    </row>
    <row r="97" spans="1:7" ht="14.4" customHeight="1" x14ac:dyDescent="0.3">
      <c r="A97" s="206" t="s">
        <v>2325</v>
      </c>
      <c r="B97" s="207"/>
      <c r="C97" s="207"/>
      <c r="D97" s="207"/>
      <c r="E97" s="207"/>
      <c r="F97" s="207"/>
      <c r="G97" s="208"/>
    </row>
    <row r="98" spans="1:7" x14ac:dyDescent="0.3">
      <c r="A98" s="206" t="s">
        <v>2326</v>
      </c>
      <c r="B98" s="207"/>
      <c r="C98" s="207"/>
      <c r="D98" s="207"/>
      <c r="E98" s="207"/>
      <c r="F98" s="207"/>
      <c r="G98" s="208"/>
    </row>
    <row r="99" spans="1:7" x14ac:dyDescent="0.3">
      <c r="A99" s="206" t="s">
        <v>2326</v>
      </c>
      <c r="B99" s="207"/>
      <c r="C99" s="207"/>
      <c r="D99" s="207"/>
      <c r="E99" s="207"/>
      <c r="F99" s="207"/>
      <c r="G99" s="208"/>
    </row>
    <row r="100" spans="1:7" x14ac:dyDescent="0.3">
      <c r="A100" s="206"/>
      <c r="B100" s="207"/>
      <c r="C100" s="207"/>
      <c r="D100" s="207"/>
      <c r="E100" s="207"/>
      <c r="F100" s="207"/>
      <c r="G100" s="208"/>
    </row>
    <row r="101" spans="1:7" ht="18" x14ac:dyDescent="0.3">
      <c r="A101" s="103"/>
      <c r="B101" s="247" t="s">
        <v>1815</v>
      </c>
      <c r="C101" s="247"/>
      <c r="D101" s="247"/>
      <c r="E101" s="247"/>
      <c r="F101" s="247"/>
      <c r="G101" s="247"/>
    </row>
    <row r="102" spans="1:7" ht="70.8" customHeight="1" x14ac:dyDescent="0.3">
      <c r="A102" s="183" t="s">
        <v>2265</v>
      </c>
      <c r="B102" s="246">
        <v>10</v>
      </c>
      <c r="C102" s="246"/>
      <c r="D102" s="246"/>
      <c r="E102" s="246">
        <v>9</v>
      </c>
      <c r="F102" s="246"/>
      <c r="G102" s="246"/>
    </row>
    <row r="103" spans="1:7" ht="14.4" customHeight="1" x14ac:dyDescent="0.3">
      <c r="A103" s="206" t="s">
        <v>2327</v>
      </c>
      <c r="B103" s="207"/>
      <c r="C103" s="207"/>
      <c r="D103" s="207"/>
      <c r="E103" s="207"/>
      <c r="F103" s="207"/>
      <c r="G103" s="208"/>
    </row>
    <row r="104" spans="1:7" ht="14.4" customHeight="1" x14ac:dyDescent="0.3">
      <c r="A104" s="206" t="s">
        <v>2328</v>
      </c>
      <c r="B104" s="207"/>
      <c r="C104" s="207"/>
      <c r="D104" s="207"/>
      <c r="E104" s="207"/>
      <c r="F104" s="207"/>
      <c r="G104" s="208"/>
    </row>
    <row r="105" spans="1:7" ht="69.599999999999994" customHeight="1" x14ac:dyDescent="0.3">
      <c r="A105" s="206" t="s">
        <v>2329</v>
      </c>
      <c r="B105" s="207"/>
      <c r="C105" s="207"/>
      <c r="D105" s="207"/>
      <c r="E105" s="207"/>
      <c r="F105" s="207"/>
      <c r="G105" s="208"/>
    </row>
    <row r="106" spans="1:7" x14ac:dyDescent="0.3">
      <c r="A106" s="206" t="s">
        <v>2330</v>
      </c>
      <c r="B106" s="207"/>
      <c r="C106" s="207"/>
      <c r="D106" s="207"/>
      <c r="E106" s="207"/>
      <c r="F106" s="207"/>
      <c r="G106" s="208"/>
    </row>
    <row r="107" spans="1:7" x14ac:dyDescent="0.3">
      <c r="A107" s="206" t="s">
        <v>2331</v>
      </c>
      <c r="B107" s="207"/>
      <c r="C107" s="207"/>
      <c r="D107" s="207"/>
      <c r="E107" s="207"/>
      <c r="F107" s="207"/>
      <c r="G107" s="208"/>
    </row>
    <row r="108" spans="1:7" x14ac:dyDescent="0.3">
      <c r="A108" s="206" t="s">
        <v>2332</v>
      </c>
      <c r="B108" s="207"/>
      <c r="C108" s="207"/>
      <c r="D108" s="207"/>
      <c r="E108" s="207"/>
      <c r="F108" s="207"/>
      <c r="G108" s="208"/>
    </row>
    <row r="109" spans="1:7" ht="14.4" customHeight="1" x14ac:dyDescent="0.3">
      <c r="A109" s="206" t="s">
        <v>2333</v>
      </c>
      <c r="B109" s="207"/>
      <c r="C109" s="207"/>
      <c r="D109" s="207"/>
      <c r="E109" s="207"/>
      <c r="F109" s="207"/>
      <c r="G109" s="208"/>
    </row>
    <row r="110" spans="1:7" ht="14.4" customHeight="1" x14ac:dyDescent="0.3">
      <c r="A110" s="206" t="s">
        <v>2334</v>
      </c>
      <c r="B110" s="207"/>
      <c r="C110" s="207"/>
      <c r="D110" s="207"/>
      <c r="E110" s="207"/>
      <c r="F110" s="207"/>
      <c r="G110" s="208"/>
    </row>
    <row r="111" spans="1:7" ht="14.4" customHeight="1" x14ac:dyDescent="0.3">
      <c r="A111" s="206" t="s">
        <v>2335</v>
      </c>
      <c r="B111" s="207"/>
      <c r="C111" s="207"/>
      <c r="D111" s="207"/>
      <c r="E111" s="207"/>
      <c r="F111" s="207"/>
      <c r="G111" s="208"/>
    </row>
    <row r="112" spans="1:7" x14ac:dyDescent="0.3">
      <c r="A112" s="206"/>
      <c r="B112" s="207"/>
      <c r="C112" s="207"/>
      <c r="D112" s="207"/>
      <c r="E112" s="207"/>
      <c r="F112" s="207"/>
      <c r="G112" s="208"/>
    </row>
    <row r="113" spans="1:7" ht="41.4" customHeight="1" x14ac:dyDescent="0.35">
      <c r="A113" s="83"/>
      <c r="B113" s="235" t="s">
        <v>1815</v>
      </c>
      <c r="C113" s="236"/>
      <c r="D113" s="237" t="s">
        <v>1841</v>
      </c>
      <c r="E113" s="237" t="s">
        <v>1842</v>
      </c>
      <c r="F113" s="237" t="s">
        <v>1843</v>
      </c>
      <c r="G113" s="167"/>
    </row>
    <row r="114" spans="1:7" ht="79.2" customHeight="1" x14ac:dyDescent="0.45">
      <c r="A114" s="265" t="s">
        <v>2266</v>
      </c>
      <c r="B114" s="157" t="s">
        <v>1813</v>
      </c>
      <c r="C114" s="157" t="s">
        <v>1814</v>
      </c>
      <c r="D114" s="238"/>
      <c r="E114" s="238"/>
      <c r="F114" s="238"/>
      <c r="G114" s="167"/>
    </row>
    <row r="115" spans="1:7" ht="87" customHeight="1" x14ac:dyDescent="0.3">
      <c r="A115" s="266"/>
      <c r="B115" s="182">
        <f>COUNTA('AMaTR Focus Feedback'!$B$1:$Y$1)</f>
        <v>24</v>
      </c>
      <c r="C115" s="182">
        <f>COUNTA('AMaTR Focus Feedback'!$B$18:$Y$18)</f>
        <v>16</v>
      </c>
      <c r="D115" s="182" t="str">
        <f>ROUND((COUNTIF('AMaTR Focus Feedback'!$B18:$Y18, D113)/C115 )*100,0)-1 &amp; " %"</f>
        <v>18 %</v>
      </c>
      <c r="E115" s="182" t="str">
        <f>ROUND((COUNTIF('AMaTR Focus Feedback'!$B18:$Y18, E113)/C115 )*100,0)-1 &amp; " %"</f>
        <v>74 %</v>
      </c>
      <c r="F115" s="182" t="str">
        <f>ROUND((COUNTIF('AMaTR Focus Feedback'!$B18:$Y18, F113)/C115 )*100,0)-1 &amp; " %"</f>
        <v>5 %</v>
      </c>
      <c r="G115" s="168"/>
    </row>
    <row r="116" spans="1:7" x14ac:dyDescent="0.3">
      <c r="A116" s="160"/>
      <c r="B116" s="206"/>
      <c r="C116" s="207"/>
      <c r="D116" s="207"/>
      <c r="E116" s="207"/>
      <c r="F116" s="207"/>
      <c r="G116" s="208"/>
    </row>
    <row r="117" spans="1:7" x14ac:dyDescent="0.3">
      <c r="A117" s="206" t="s">
        <v>2427</v>
      </c>
      <c r="B117" s="207"/>
      <c r="C117" s="207"/>
      <c r="D117" s="207"/>
      <c r="E117" s="207"/>
      <c r="F117" s="207"/>
      <c r="G117" s="208"/>
    </row>
    <row r="118" spans="1:7" x14ac:dyDescent="0.3">
      <c r="A118" s="206" t="s">
        <v>2419</v>
      </c>
      <c r="B118" s="207"/>
      <c r="C118" s="207"/>
      <c r="D118" s="207"/>
      <c r="E118" s="207"/>
      <c r="F118" s="207"/>
      <c r="G118" s="208"/>
    </row>
    <row r="119" spans="1:7" x14ac:dyDescent="0.3">
      <c r="A119" s="206" t="s">
        <v>2425</v>
      </c>
      <c r="B119" s="207"/>
      <c r="C119" s="207"/>
      <c r="D119" s="207"/>
      <c r="E119" s="207"/>
      <c r="F119" s="207"/>
      <c r="G119" s="208"/>
    </row>
    <row r="120" spans="1:7" x14ac:dyDescent="0.3">
      <c r="A120" s="206" t="s">
        <v>2424</v>
      </c>
      <c r="B120" s="207"/>
      <c r="C120" s="207"/>
      <c r="D120" s="207"/>
      <c r="E120" s="207"/>
      <c r="F120" s="207"/>
      <c r="G120" s="208"/>
    </row>
    <row r="121" spans="1:7" x14ac:dyDescent="0.3">
      <c r="A121" s="206" t="s">
        <v>2423</v>
      </c>
      <c r="B121" s="207"/>
      <c r="C121" s="207"/>
      <c r="D121" s="207"/>
      <c r="E121" s="207"/>
      <c r="F121" s="207"/>
      <c r="G121" s="208"/>
    </row>
    <row r="122" spans="1:7" x14ac:dyDescent="0.3">
      <c r="A122" s="206" t="s">
        <v>2422</v>
      </c>
      <c r="B122" s="207"/>
      <c r="C122" s="207"/>
      <c r="D122" s="207"/>
      <c r="E122" s="207"/>
      <c r="F122" s="207"/>
      <c r="G122" s="208"/>
    </row>
    <row r="123" spans="1:7" ht="19.8" customHeight="1" x14ac:dyDescent="0.3">
      <c r="A123" s="206" t="s">
        <v>2421</v>
      </c>
      <c r="B123" s="207"/>
      <c r="C123" s="207"/>
      <c r="D123" s="207"/>
      <c r="E123" s="207"/>
      <c r="F123" s="207"/>
      <c r="G123" s="208"/>
    </row>
    <row r="124" spans="1:7" ht="36" customHeight="1" x14ac:dyDescent="0.3">
      <c r="A124" s="206" t="s">
        <v>2420</v>
      </c>
      <c r="B124" s="207"/>
      <c r="C124" s="207"/>
      <c r="D124" s="207"/>
      <c r="E124" s="207"/>
      <c r="F124" s="207"/>
      <c r="G124" s="208"/>
    </row>
    <row r="125" spans="1:7" x14ac:dyDescent="0.3">
      <c r="A125" s="206" t="s">
        <v>2426</v>
      </c>
      <c r="B125" s="207"/>
      <c r="C125" s="207"/>
      <c r="D125" s="207"/>
      <c r="E125" s="207"/>
      <c r="F125" s="207"/>
      <c r="G125" s="208"/>
    </row>
    <row r="127" spans="1:7" ht="18" x14ac:dyDescent="0.3">
      <c r="A127" s="103"/>
      <c r="B127" s="247" t="s">
        <v>1815</v>
      </c>
      <c r="C127" s="247"/>
      <c r="D127" s="247"/>
      <c r="E127" s="247"/>
      <c r="F127" s="247"/>
      <c r="G127" s="247"/>
    </row>
    <row r="128" spans="1:7" ht="54" x14ac:dyDescent="0.3">
      <c r="A128" s="183" t="s">
        <v>1932</v>
      </c>
      <c r="B128" s="246" t="s">
        <v>1813</v>
      </c>
      <c r="C128" s="246"/>
      <c r="D128" s="246"/>
      <c r="E128" s="246" t="s">
        <v>1814</v>
      </c>
      <c r="F128" s="246"/>
      <c r="G128" s="246"/>
    </row>
    <row r="129" spans="1:7" ht="46.2" customHeight="1" x14ac:dyDescent="0.3">
      <c r="A129" s="179" t="s">
        <v>30</v>
      </c>
      <c r="B129" s="258">
        <f>COUNTA('AMaTR Focus Feedback'!$B$1:$Y$1)</f>
        <v>24</v>
      </c>
      <c r="C129" s="258"/>
      <c r="D129" s="258"/>
      <c r="E129" s="258">
        <f>COUNTA('AMaTR Focus Feedback'!B20:Y20)</f>
        <v>8</v>
      </c>
      <c r="F129" s="258"/>
      <c r="G129" s="258"/>
    </row>
    <row r="130" spans="1:7" x14ac:dyDescent="0.3">
      <c r="A130" s="206" t="s">
        <v>1971</v>
      </c>
      <c r="B130" s="207"/>
      <c r="C130" s="207"/>
      <c r="D130" s="207"/>
      <c r="E130" s="207"/>
      <c r="F130" s="207"/>
      <c r="G130" s="208"/>
    </row>
    <row r="131" spans="1:7" ht="14.4" customHeight="1" x14ac:dyDescent="0.3">
      <c r="A131" s="206" t="s">
        <v>2336</v>
      </c>
      <c r="B131" s="207"/>
      <c r="C131" s="207"/>
      <c r="D131" s="207"/>
      <c r="E131" s="207"/>
      <c r="F131" s="207"/>
      <c r="G131" s="208"/>
    </row>
    <row r="132" spans="1:7" x14ac:dyDescent="0.3">
      <c r="A132" s="206" t="s">
        <v>2337</v>
      </c>
      <c r="B132" s="207"/>
      <c r="C132" s="207"/>
      <c r="D132" s="207"/>
      <c r="E132" s="207"/>
      <c r="F132" s="207"/>
      <c r="G132" s="208"/>
    </row>
    <row r="133" spans="1:7" x14ac:dyDescent="0.3">
      <c r="A133" s="206" t="s">
        <v>2338</v>
      </c>
      <c r="B133" s="207"/>
      <c r="C133" s="207"/>
      <c r="D133" s="207"/>
      <c r="E133" s="207"/>
      <c r="F133" s="207"/>
      <c r="G133" s="208"/>
    </row>
    <row r="134" spans="1:7" x14ac:dyDescent="0.3">
      <c r="A134" s="206" t="s">
        <v>2339</v>
      </c>
      <c r="B134" s="207"/>
      <c r="C134" s="207"/>
      <c r="D134" s="207"/>
      <c r="E134" s="207"/>
      <c r="F134" s="207"/>
      <c r="G134" s="208"/>
    </row>
    <row r="135" spans="1:7" ht="24.6" customHeight="1" x14ac:dyDescent="0.3">
      <c r="A135" s="206" t="s">
        <v>2340</v>
      </c>
      <c r="B135" s="207"/>
      <c r="C135" s="207"/>
      <c r="D135" s="207"/>
      <c r="E135" s="207"/>
      <c r="F135" s="207"/>
      <c r="G135" s="208"/>
    </row>
    <row r="136" spans="1:7" x14ac:dyDescent="0.3">
      <c r="A136" s="206" t="s">
        <v>1971</v>
      </c>
      <c r="B136" s="207"/>
      <c r="C136" s="207"/>
      <c r="D136" s="207"/>
      <c r="E136" s="207"/>
      <c r="F136" s="207"/>
      <c r="G136" s="208"/>
    </row>
    <row r="137" spans="1:7" ht="29.4" customHeight="1" x14ac:dyDescent="0.3">
      <c r="A137" s="206" t="s">
        <v>2341</v>
      </c>
      <c r="B137" s="207"/>
      <c r="C137" s="207"/>
      <c r="D137" s="207"/>
      <c r="E137" s="207"/>
      <c r="F137" s="207"/>
      <c r="G137" s="208"/>
    </row>
    <row r="138" spans="1:7" x14ac:dyDescent="0.3">
      <c r="A138" s="206"/>
      <c r="B138" s="207"/>
      <c r="C138" s="207"/>
      <c r="D138" s="207"/>
      <c r="E138" s="207"/>
      <c r="F138" s="207"/>
      <c r="G138" s="208"/>
    </row>
    <row r="139" spans="1:7" ht="44.4" customHeight="1" x14ac:dyDescent="0.3">
      <c r="A139" s="179" t="s">
        <v>29</v>
      </c>
      <c r="B139" s="258">
        <f>COUNTA('AMaTR Focus Feedback'!$B$1:$Y$1)</f>
        <v>24</v>
      </c>
      <c r="C139" s="258"/>
      <c r="D139" s="258"/>
      <c r="E139" s="258">
        <f>COUNTA('AMaTR Focus Feedback'!B21:Y21)</f>
        <v>9</v>
      </c>
      <c r="F139" s="258"/>
      <c r="G139" s="258"/>
    </row>
    <row r="140" spans="1:7" x14ac:dyDescent="0.3">
      <c r="A140" s="206" t="s">
        <v>2342</v>
      </c>
      <c r="B140" s="207"/>
      <c r="C140" s="207"/>
      <c r="D140" s="207"/>
      <c r="E140" s="207"/>
      <c r="F140" s="207"/>
      <c r="G140" s="208"/>
    </row>
    <row r="141" spans="1:7" x14ac:dyDescent="0.3">
      <c r="A141" s="206" t="s">
        <v>1941</v>
      </c>
      <c r="B141" s="207"/>
      <c r="C141" s="207"/>
      <c r="D141" s="207"/>
      <c r="E141" s="207"/>
      <c r="F141" s="207"/>
      <c r="G141" s="208"/>
    </row>
    <row r="142" spans="1:7" x14ac:dyDescent="0.3">
      <c r="A142" s="206" t="s">
        <v>2343</v>
      </c>
      <c r="B142" s="207"/>
      <c r="C142" s="207"/>
      <c r="D142" s="207"/>
      <c r="E142" s="207"/>
      <c r="F142" s="207"/>
      <c r="G142" s="208"/>
    </row>
    <row r="143" spans="1:7" x14ac:dyDescent="0.3">
      <c r="A143" s="206" t="s">
        <v>2344</v>
      </c>
      <c r="B143" s="207"/>
      <c r="C143" s="207"/>
      <c r="D143" s="207"/>
      <c r="E143" s="207"/>
      <c r="F143" s="207"/>
      <c r="G143" s="208"/>
    </row>
    <row r="144" spans="1:7" x14ac:dyDescent="0.3">
      <c r="A144" s="206" t="s">
        <v>2345</v>
      </c>
      <c r="B144" s="207"/>
      <c r="C144" s="207"/>
      <c r="D144" s="207"/>
      <c r="E144" s="207"/>
      <c r="F144" s="207"/>
      <c r="G144" s="208"/>
    </row>
    <row r="145" spans="1:7" x14ac:dyDescent="0.3">
      <c r="A145" s="206" t="s">
        <v>1971</v>
      </c>
      <c r="B145" s="207"/>
      <c r="C145" s="207"/>
      <c r="D145" s="207"/>
      <c r="E145" s="207"/>
      <c r="F145" s="207"/>
      <c r="G145" s="208"/>
    </row>
    <row r="146" spans="1:7" x14ac:dyDescent="0.3">
      <c r="A146" s="206" t="s">
        <v>2346</v>
      </c>
      <c r="B146" s="207"/>
      <c r="C146" s="207"/>
      <c r="D146" s="207"/>
      <c r="E146" s="207"/>
      <c r="F146" s="207"/>
      <c r="G146" s="208"/>
    </row>
    <row r="147" spans="1:7" x14ac:dyDescent="0.3">
      <c r="A147" s="206" t="s">
        <v>2347</v>
      </c>
      <c r="B147" s="207"/>
      <c r="C147" s="207"/>
      <c r="D147" s="207"/>
      <c r="E147" s="207"/>
      <c r="F147" s="207"/>
      <c r="G147" s="208"/>
    </row>
    <row r="148" spans="1:7" x14ac:dyDescent="0.3">
      <c r="A148" s="206" t="s">
        <v>2348</v>
      </c>
      <c r="B148" s="207"/>
      <c r="C148" s="207"/>
      <c r="D148" s="207"/>
      <c r="E148" s="207"/>
      <c r="F148" s="207"/>
      <c r="G148" s="208"/>
    </row>
    <row r="149" spans="1:7" x14ac:dyDescent="0.3">
      <c r="A149" s="206"/>
      <c r="B149" s="207"/>
      <c r="C149" s="207"/>
      <c r="D149" s="207"/>
      <c r="E149" s="207"/>
      <c r="F149" s="207"/>
      <c r="G149" s="208"/>
    </row>
    <row r="150" spans="1:7" ht="51" customHeight="1" x14ac:dyDescent="0.3">
      <c r="A150" s="179" t="s">
        <v>1670</v>
      </c>
      <c r="B150" s="258">
        <f>COUNTA('AMaTR Focus Feedback'!$B$1:$Y$1)</f>
        <v>24</v>
      </c>
      <c r="C150" s="258"/>
      <c r="D150" s="258"/>
      <c r="E150" s="258">
        <f>COUNTA('AMaTR Focus Feedback'!B22:Y22)</f>
        <v>5</v>
      </c>
      <c r="F150" s="258"/>
      <c r="G150" s="258"/>
    </row>
    <row r="151" spans="1:7" ht="14.4" customHeight="1" x14ac:dyDescent="0.3">
      <c r="A151" s="206" t="s">
        <v>2349</v>
      </c>
      <c r="B151" s="207"/>
      <c r="C151" s="207"/>
      <c r="D151" s="207"/>
      <c r="E151" s="207"/>
      <c r="F151" s="207"/>
      <c r="G151" s="208"/>
    </row>
    <row r="152" spans="1:7" x14ac:dyDescent="0.3">
      <c r="A152" s="206" t="s">
        <v>2350</v>
      </c>
      <c r="B152" s="207"/>
      <c r="C152" s="207"/>
      <c r="D152" s="207"/>
      <c r="E152" s="207"/>
      <c r="F152" s="207"/>
      <c r="G152" s="208"/>
    </row>
    <row r="153" spans="1:7" x14ac:dyDescent="0.3">
      <c r="A153" s="206" t="s">
        <v>2351</v>
      </c>
      <c r="B153" s="207"/>
      <c r="C153" s="207"/>
      <c r="D153" s="207"/>
      <c r="E153" s="207"/>
      <c r="F153" s="207"/>
      <c r="G153" s="208"/>
    </row>
    <row r="154" spans="1:7" x14ac:dyDescent="0.3">
      <c r="A154" s="206" t="s">
        <v>1957</v>
      </c>
      <c r="B154" s="207"/>
      <c r="C154" s="207"/>
      <c r="D154" s="207"/>
      <c r="E154" s="207"/>
      <c r="F154" s="207"/>
      <c r="G154" s="208"/>
    </row>
    <row r="155" spans="1:7" x14ac:dyDescent="0.3">
      <c r="A155" s="206" t="s">
        <v>2352</v>
      </c>
      <c r="B155" s="207"/>
      <c r="C155" s="207"/>
      <c r="D155" s="207"/>
      <c r="E155" s="207"/>
      <c r="F155" s="207"/>
      <c r="G155" s="208"/>
    </row>
    <row r="156" spans="1:7" x14ac:dyDescent="0.3">
      <c r="A156" s="206"/>
      <c r="B156" s="207"/>
      <c r="C156" s="207"/>
      <c r="D156" s="207"/>
      <c r="E156" s="207"/>
      <c r="F156" s="207"/>
      <c r="G156" s="208"/>
    </row>
    <row r="157" spans="1:7" ht="45" customHeight="1" x14ac:dyDescent="0.3">
      <c r="A157" s="179" t="s">
        <v>393</v>
      </c>
      <c r="B157" s="258">
        <f>COUNTA('AMaTR Focus Feedback'!$B$1:$Y$1)</f>
        <v>24</v>
      </c>
      <c r="C157" s="258"/>
      <c r="D157" s="258"/>
      <c r="E157" s="258">
        <f>COUNTA('AMaTR Focus Feedback'!B23:Y23)-1</f>
        <v>4</v>
      </c>
      <c r="F157" s="258"/>
      <c r="G157" s="258"/>
    </row>
    <row r="158" spans="1:7" ht="14.4" customHeight="1" x14ac:dyDescent="0.3">
      <c r="A158" s="206" t="s">
        <v>2353</v>
      </c>
      <c r="B158" s="207"/>
      <c r="C158" s="207"/>
      <c r="D158" s="207"/>
      <c r="E158" s="207"/>
      <c r="F158" s="207"/>
      <c r="G158" s="208"/>
    </row>
    <row r="159" spans="1:7" x14ac:dyDescent="0.3">
      <c r="A159" s="206" t="s">
        <v>2354</v>
      </c>
      <c r="B159" s="207"/>
      <c r="C159" s="207"/>
      <c r="D159" s="207"/>
      <c r="E159" s="207"/>
      <c r="F159" s="207"/>
      <c r="G159" s="208"/>
    </row>
    <row r="160" spans="1:7" x14ac:dyDescent="0.3">
      <c r="A160" s="206" t="s">
        <v>2355</v>
      </c>
      <c r="B160" s="207"/>
      <c r="C160" s="207"/>
      <c r="D160" s="207"/>
      <c r="E160" s="207"/>
      <c r="F160" s="207"/>
      <c r="G160" s="208"/>
    </row>
    <row r="161" spans="1:7" x14ac:dyDescent="0.3">
      <c r="A161" s="206" t="s">
        <v>2356</v>
      </c>
      <c r="B161" s="207"/>
      <c r="C161" s="207"/>
      <c r="D161" s="207"/>
      <c r="E161" s="207"/>
      <c r="F161" s="207"/>
      <c r="G161" s="208"/>
    </row>
    <row r="162" spans="1:7" x14ac:dyDescent="0.3">
      <c r="A162" s="206"/>
      <c r="B162" s="207"/>
      <c r="C162" s="207"/>
      <c r="D162" s="207"/>
      <c r="E162" s="207"/>
      <c r="F162" s="207"/>
      <c r="G162" s="208"/>
    </row>
    <row r="163" spans="1:7" ht="36" customHeight="1" x14ac:dyDescent="0.3">
      <c r="A163" s="179" t="s">
        <v>33</v>
      </c>
      <c r="B163" s="258">
        <f>COUNTA('AMaTR Focus Feedback'!$B$1:$Y$1)</f>
        <v>24</v>
      </c>
      <c r="C163" s="258"/>
      <c r="D163" s="258"/>
      <c r="E163" s="258">
        <f>COUNTA('AMaTR Focus Feedback'!B24:Y24)</f>
        <v>3</v>
      </c>
      <c r="F163" s="258"/>
      <c r="G163" s="258"/>
    </row>
    <row r="164" spans="1:7" x14ac:dyDescent="0.3">
      <c r="A164" s="206" t="s">
        <v>2357</v>
      </c>
      <c r="B164" s="207" t="s">
        <v>397</v>
      </c>
      <c r="C164" s="207" t="s">
        <v>397</v>
      </c>
      <c r="D164" s="207" t="s">
        <v>397</v>
      </c>
      <c r="E164" s="207"/>
      <c r="F164" s="207"/>
      <c r="G164" s="208"/>
    </row>
    <row r="165" spans="1:7" ht="14.4" customHeight="1" x14ac:dyDescent="0.3">
      <c r="A165" s="206" t="s">
        <v>2358</v>
      </c>
      <c r="B165" s="207" t="s">
        <v>1671</v>
      </c>
      <c r="C165" s="207" t="s">
        <v>1671</v>
      </c>
      <c r="D165" s="207" t="s">
        <v>1671</v>
      </c>
      <c r="E165" s="207"/>
      <c r="F165" s="207"/>
      <c r="G165" s="208"/>
    </row>
    <row r="166" spans="1:7" x14ac:dyDescent="0.3">
      <c r="A166" s="206" t="s">
        <v>2359</v>
      </c>
      <c r="B166" s="207" t="s">
        <v>398</v>
      </c>
      <c r="C166" s="207" t="s">
        <v>398</v>
      </c>
      <c r="D166" s="207" t="s">
        <v>398</v>
      </c>
      <c r="E166" s="207"/>
      <c r="F166" s="207"/>
      <c r="G166" s="208"/>
    </row>
    <row r="167" spans="1:7" x14ac:dyDescent="0.3">
      <c r="A167" s="206"/>
      <c r="B167" s="207"/>
      <c r="C167" s="207"/>
      <c r="D167" s="207"/>
      <c r="E167" s="207"/>
      <c r="F167" s="207"/>
      <c r="G167" s="208"/>
    </row>
    <row r="168" spans="1:7" ht="46.2" customHeight="1" x14ac:dyDescent="0.3">
      <c r="A168" s="179" t="s">
        <v>2081</v>
      </c>
      <c r="B168" s="258">
        <f>COUNTA('AMaTR Focus Feedback'!$B$1:$Y$1)</f>
        <v>24</v>
      </c>
      <c r="C168" s="258"/>
      <c r="D168" s="258"/>
      <c r="E168" s="258">
        <f>COUNTA('AMaTR Focus Feedback'!B30:Y30)</f>
        <v>2</v>
      </c>
      <c r="F168" s="258"/>
      <c r="G168" s="258"/>
    </row>
    <row r="169" spans="1:7" ht="14.4" customHeight="1" x14ac:dyDescent="0.3">
      <c r="A169" s="206" t="s">
        <v>2360</v>
      </c>
      <c r="B169" s="207"/>
      <c r="C169" s="207"/>
      <c r="D169" s="207"/>
      <c r="E169" s="207"/>
      <c r="F169" s="207"/>
      <c r="G169" s="208"/>
    </row>
    <row r="170" spans="1:7" ht="14.4" customHeight="1" x14ac:dyDescent="0.3">
      <c r="A170" s="206" t="s">
        <v>2361</v>
      </c>
      <c r="B170" s="207"/>
      <c r="C170" s="207"/>
      <c r="D170" s="207"/>
      <c r="E170" s="207"/>
      <c r="F170" s="207"/>
      <c r="G170" s="208"/>
    </row>
    <row r="171" spans="1:7" ht="14.4" customHeight="1" x14ac:dyDescent="0.3">
      <c r="A171" s="206" t="s">
        <v>2362</v>
      </c>
      <c r="B171" s="207"/>
      <c r="C171" s="207"/>
      <c r="D171" s="207"/>
      <c r="E171" s="207"/>
      <c r="F171" s="207"/>
      <c r="G171" s="208"/>
    </row>
    <row r="172" spans="1:7" x14ac:dyDescent="0.3">
      <c r="A172" s="206" t="s">
        <v>2363</v>
      </c>
      <c r="B172" s="207"/>
      <c r="C172" s="207"/>
      <c r="D172" s="207"/>
      <c r="E172" s="207"/>
      <c r="F172" s="207"/>
      <c r="G172" s="208"/>
    </row>
    <row r="173" spans="1:7" x14ac:dyDescent="0.3">
      <c r="A173" s="206"/>
      <c r="B173" s="207"/>
      <c r="C173" s="207"/>
      <c r="D173" s="207"/>
      <c r="E173" s="207"/>
      <c r="F173" s="207"/>
      <c r="G173" s="208"/>
    </row>
    <row r="174" spans="1:7" ht="37.200000000000003" customHeight="1" x14ac:dyDescent="0.3">
      <c r="A174" s="179" t="s">
        <v>104</v>
      </c>
      <c r="B174" s="258">
        <f>COUNTA('AMaTR Focus Feedback'!$B$1:$Y$1)</f>
        <v>24</v>
      </c>
      <c r="C174" s="258"/>
      <c r="D174" s="258"/>
      <c r="E174" s="258">
        <f>COUNTA('AMaTR Focus Feedback'!B26:Y26)</f>
        <v>4</v>
      </c>
      <c r="F174" s="258"/>
      <c r="G174" s="258"/>
    </row>
    <row r="175" spans="1:7" ht="14.4" customHeight="1" x14ac:dyDescent="0.3">
      <c r="A175" s="206" t="s">
        <v>2410</v>
      </c>
      <c r="B175" s="207"/>
      <c r="C175" s="207"/>
      <c r="D175" s="207"/>
      <c r="E175" s="207"/>
      <c r="F175" s="207"/>
      <c r="G175" s="208"/>
    </row>
    <row r="176" spans="1:7" ht="14.4" customHeight="1" x14ac:dyDescent="0.3">
      <c r="A176" s="206" t="s">
        <v>2364</v>
      </c>
      <c r="B176" s="207"/>
      <c r="C176" s="207"/>
      <c r="D176" s="207"/>
      <c r="E176" s="207"/>
      <c r="F176" s="207"/>
      <c r="G176" s="208"/>
    </row>
    <row r="177" spans="1:7" ht="14.4" customHeight="1" x14ac:dyDescent="0.3">
      <c r="A177" s="206" t="s">
        <v>2365</v>
      </c>
      <c r="B177" s="207"/>
      <c r="C177" s="207"/>
      <c r="D177" s="207"/>
      <c r="E177" s="207"/>
      <c r="F177" s="207"/>
      <c r="G177" s="208"/>
    </row>
    <row r="178" spans="1:7" x14ac:dyDescent="0.3">
      <c r="A178" s="206" t="s">
        <v>2338</v>
      </c>
      <c r="B178" s="207"/>
      <c r="C178" s="207"/>
      <c r="D178" s="207"/>
      <c r="E178" s="207"/>
      <c r="F178" s="207"/>
      <c r="G178" s="208"/>
    </row>
    <row r="179" spans="1:7" x14ac:dyDescent="0.3">
      <c r="A179" s="206"/>
      <c r="B179" s="207"/>
      <c r="C179" s="207"/>
      <c r="D179" s="207"/>
      <c r="E179" s="207"/>
      <c r="F179" s="207"/>
      <c r="G179" s="208"/>
    </row>
    <row r="180" spans="1:7" ht="65.400000000000006" customHeight="1" x14ac:dyDescent="0.3">
      <c r="A180" s="179" t="s">
        <v>2108</v>
      </c>
      <c r="B180" s="258">
        <f>COUNTA('AMaTR Focus Feedback'!$B$1:$Y$1)</f>
        <v>24</v>
      </c>
      <c r="C180" s="258"/>
      <c r="D180" s="258"/>
      <c r="E180" s="258">
        <f>COUNTA('AMaTR Focus Feedback'!B27:Y27)</f>
        <v>4</v>
      </c>
      <c r="F180" s="258"/>
      <c r="G180" s="258"/>
    </row>
    <row r="181" spans="1:7" x14ac:dyDescent="0.3">
      <c r="A181" s="206" t="s">
        <v>2366</v>
      </c>
      <c r="B181" s="207"/>
      <c r="C181" s="207"/>
      <c r="D181" s="207"/>
      <c r="E181" s="207"/>
      <c r="F181" s="207"/>
      <c r="G181" s="208"/>
    </row>
    <row r="182" spans="1:7" ht="14.4" customHeight="1" x14ac:dyDescent="0.3">
      <c r="A182" s="206" t="s">
        <v>2367</v>
      </c>
      <c r="B182" s="207"/>
      <c r="C182" s="207"/>
      <c r="D182" s="207"/>
      <c r="E182" s="207"/>
      <c r="F182" s="207"/>
      <c r="G182" s="208"/>
    </row>
    <row r="183" spans="1:7" ht="14.4" customHeight="1" x14ac:dyDescent="0.3">
      <c r="A183" s="206" t="s">
        <v>2368</v>
      </c>
      <c r="B183" s="207"/>
      <c r="C183" s="207"/>
      <c r="D183" s="207"/>
      <c r="E183" s="207"/>
      <c r="F183" s="207"/>
      <c r="G183" s="208"/>
    </row>
    <row r="184" spans="1:7" x14ac:dyDescent="0.3">
      <c r="A184" s="206" t="s">
        <v>2369</v>
      </c>
      <c r="B184" s="207"/>
      <c r="C184" s="207"/>
      <c r="D184" s="207"/>
      <c r="E184" s="207"/>
      <c r="F184" s="207"/>
      <c r="G184" s="208"/>
    </row>
    <row r="185" spans="1:7" x14ac:dyDescent="0.3">
      <c r="A185" s="206"/>
      <c r="B185" s="207"/>
      <c r="C185" s="207"/>
      <c r="D185" s="207"/>
      <c r="E185" s="207"/>
      <c r="F185" s="207"/>
      <c r="G185" s="208"/>
    </row>
    <row r="186" spans="1:7" ht="52.2" customHeight="1" x14ac:dyDescent="0.3">
      <c r="A186" s="179" t="s">
        <v>38</v>
      </c>
      <c r="B186" s="258">
        <f>COUNTA('AMaTR Focus Feedback'!$B$1:$Y$1)</f>
        <v>24</v>
      </c>
      <c r="C186" s="258"/>
      <c r="D186" s="258"/>
      <c r="E186" s="258">
        <f>COUNTA('AMaTR Focus Feedback'!B28:Y28)</f>
        <v>4</v>
      </c>
      <c r="F186" s="258"/>
      <c r="G186" s="258"/>
    </row>
    <row r="187" spans="1:7" x14ac:dyDescent="0.3">
      <c r="A187" s="206" t="s">
        <v>2370</v>
      </c>
      <c r="B187" s="207"/>
      <c r="C187" s="207"/>
      <c r="D187" s="207"/>
      <c r="E187" s="207"/>
      <c r="F187" s="207"/>
      <c r="G187" s="208"/>
    </row>
    <row r="188" spans="1:7" x14ac:dyDescent="0.3">
      <c r="A188" s="206" t="s">
        <v>2371</v>
      </c>
      <c r="B188" s="207"/>
      <c r="C188" s="207"/>
      <c r="D188" s="207"/>
      <c r="E188" s="207"/>
      <c r="F188" s="207"/>
      <c r="G188" s="208"/>
    </row>
    <row r="189" spans="1:7" x14ac:dyDescent="0.3">
      <c r="A189" s="206" t="s">
        <v>2372</v>
      </c>
      <c r="B189" s="207"/>
      <c r="C189" s="207"/>
      <c r="D189" s="207"/>
      <c r="E189" s="207"/>
      <c r="F189" s="207"/>
      <c r="G189" s="208"/>
    </row>
    <row r="190" spans="1:7" ht="14.4" customHeight="1" x14ac:dyDescent="0.3">
      <c r="A190" s="206" t="s">
        <v>2373</v>
      </c>
      <c r="B190" s="207"/>
      <c r="C190" s="207"/>
      <c r="D190" s="207"/>
      <c r="E190" s="207"/>
      <c r="F190" s="207"/>
      <c r="G190" s="208"/>
    </row>
    <row r="191" spans="1:7" x14ac:dyDescent="0.3">
      <c r="A191" s="206"/>
      <c r="B191" s="207"/>
      <c r="C191" s="207"/>
      <c r="D191" s="207"/>
      <c r="E191" s="207"/>
      <c r="F191" s="207"/>
      <c r="G191" s="208"/>
    </row>
    <row r="192" spans="1:7" ht="128.4" customHeight="1" x14ac:dyDescent="0.3">
      <c r="A192" s="179" t="s">
        <v>407</v>
      </c>
      <c r="B192" s="258">
        <f>COUNTA('AMaTR Focus Feedback'!$B$1:$Y$1)</f>
        <v>24</v>
      </c>
      <c r="C192" s="258"/>
      <c r="D192" s="258"/>
      <c r="E192" s="258">
        <f>COUNTA('AMaTR Focus Feedback'!B29:Y29)</f>
        <v>4</v>
      </c>
      <c r="F192" s="258"/>
      <c r="G192" s="258"/>
    </row>
    <row r="193" spans="1:7" x14ac:dyDescent="0.3">
      <c r="A193" s="206" t="s">
        <v>2374</v>
      </c>
      <c r="B193" s="207"/>
      <c r="C193" s="207"/>
      <c r="D193" s="207"/>
      <c r="E193" s="207"/>
      <c r="F193" s="207"/>
      <c r="G193" s="208"/>
    </row>
    <row r="194" spans="1:7" x14ac:dyDescent="0.3">
      <c r="A194" s="206" t="s">
        <v>2375</v>
      </c>
      <c r="B194" s="207"/>
      <c r="C194" s="207"/>
      <c r="D194" s="207"/>
      <c r="E194" s="207"/>
      <c r="F194" s="207"/>
      <c r="G194" s="208"/>
    </row>
    <row r="195" spans="1:7" x14ac:dyDescent="0.3">
      <c r="A195" s="206" t="s">
        <v>2376</v>
      </c>
      <c r="B195" s="207"/>
      <c r="C195" s="207"/>
      <c r="D195" s="207"/>
      <c r="E195" s="207"/>
      <c r="F195" s="207"/>
      <c r="G195" s="208"/>
    </row>
    <row r="196" spans="1:7" x14ac:dyDescent="0.3">
      <c r="A196" s="206" t="s">
        <v>2377</v>
      </c>
      <c r="B196" s="207"/>
      <c r="C196" s="207"/>
      <c r="D196" s="207"/>
      <c r="E196" s="207"/>
      <c r="F196" s="207"/>
      <c r="G196" s="208"/>
    </row>
    <row r="197" spans="1:7" x14ac:dyDescent="0.3">
      <c r="A197" s="206"/>
      <c r="B197" s="207"/>
      <c r="C197" s="207"/>
      <c r="D197" s="207"/>
      <c r="E197" s="207"/>
      <c r="F197" s="207"/>
      <c r="G197" s="208"/>
    </row>
    <row r="198" spans="1:7" ht="49.2" customHeight="1" x14ac:dyDescent="0.3">
      <c r="A198" s="179" t="s">
        <v>409</v>
      </c>
      <c r="B198" s="258">
        <f>COUNTA('AMaTR Focus Feedback'!$B$1:$Y$1)</f>
        <v>24</v>
      </c>
      <c r="C198" s="258"/>
      <c r="D198" s="258"/>
      <c r="E198" s="258">
        <f>COUNTA('AMaTR Focus Feedback'!B30:Y30)</f>
        <v>2</v>
      </c>
      <c r="F198" s="258"/>
      <c r="G198" s="258"/>
    </row>
    <row r="199" spans="1:7" ht="14.4" customHeight="1" x14ac:dyDescent="0.3">
      <c r="A199" s="206" t="s">
        <v>2378</v>
      </c>
      <c r="B199" s="207"/>
      <c r="C199" s="207"/>
      <c r="D199" s="207"/>
      <c r="E199" s="207"/>
      <c r="F199" s="207"/>
      <c r="G199" s="208"/>
    </row>
    <row r="200" spans="1:7" ht="14.4" customHeight="1" x14ac:dyDescent="0.3">
      <c r="A200" s="206" t="s">
        <v>2379</v>
      </c>
      <c r="B200" s="207"/>
      <c r="C200" s="207"/>
      <c r="D200" s="207"/>
      <c r="E200" s="207"/>
      <c r="F200" s="207"/>
      <c r="G200" s="208"/>
    </row>
    <row r="201" spans="1:7" x14ac:dyDescent="0.3">
      <c r="A201" s="206"/>
      <c r="B201" s="207"/>
      <c r="C201" s="207"/>
      <c r="D201" s="207"/>
      <c r="E201" s="207"/>
      <c r="F201" s="207"/>
      <c r="G201" s="208"/>
    </row>
    <row r="202" spans="1:7" ht="115.2" x14ac:dyDescent="0.3">
      <c r="A202" s="179" t="s">
        <v>407</v>
      </c>
      <c r="B202" s="258">
        <f>COUNTA('AMaTR Focus Feedback'!$B$1:$Y$1)</f>
        <v>24</v>
      </c>
      <c r="C202" s="258"/>
      <c r="D202" s="258"/>
      <c r="E202" s="258">
        <f>COUNTA('AMaTR Focus Feedback'!B31:Y31)</f>
        <v>4</v>
      </c>
      <c r="F202" s="258"/>
      <c r="G202" s="258"/>
    </row>
    <row r="203" spans="1:7" ht="14.4" customHeight="1" x14ac:dyDescent="0.3">
      <c r="A203" s="206" t="s">
        <v>2380</v>
      </c>
      <c r="B203" s="207"/>
      <c r="C203" s="207"/>
      <c r="D203" s="207"/>
      <c r="E203" s="207"/>
      <c r="F203" s="207"/>
      <c r="G203" s="208"/>
    </row>
    <row r="204" spans="1:7" x14ac:dyDescent="0.3">
      <c r="A204" s="206" t="s">
        <v>2381</v>
      </c>
      <c r="B204" s="207"/>
      <c r="C204" s="207"/>
      <c r="D204" s="207"/>
      <c r="E204" s="207"/>
      <c r="F204" s="207"/>
      <c r="G204" s="208"/>
    </row>
    <row r="205" spans="1:7" x14ac:dyDescent="0.3">
      <c r="A205" s="206" t="s">
        <v>2382</v>
      </c>
      <c r="B205" s="207"/>
      <c r="C205" s="207"/>
      <c r="D205" s="207"/>
      <c r="E205" s="207"/>
      <c r="F205" s="207"/>
      <c r="G205" s="208"/>
    </row>
    <row r="206" spans="1:7" ht="14.4" customHeight="1" x14ac:dyDescent="0.3">
      <c r="A206" s="206" t="s">
        <v>2383</v>
      </c>
      <c r="B206" s="207"/>
      <c r="C206" s="207"/>
      <c r="D206" s="207"/>
      <c r="E206" s="207"/>
      <c r="F206" s="207"/>
      <c r="G206" s="208"/>
    </row>
    <row r="207" spans="1:7" x14ac:dyDescent="0.3">
      <c r="A207" s="206"/>
      <c r="B207" s="207"/>
      <c r="C207" s="207"/>
      <c r="D207" s="207"/>
      <c r="E207" s="207"/>
      <c r="F207" s="207"/>
      <c r="G207" s="208"/>
    </row>
    <row r="208" spans="1:7" ht="57.6" x14ac:dyDescent="0.3">
      <c r="A208" s="179" t="s">
        <v>1402</v>
      </c>
      <c r="B208" s="258">
        <f>COUNTA('AMaTR Focus Feedback'!$B$1:$Y$1)</f>
        <v>24</v>
      </c>
      <c r="C208" s="258"/>
      <c r="D208" s="258"/>
      <c r="E208" s="258">
        <f>COUNTA('AMaTR Focus Feedback'!B32:Y32)</f>
        <v>12</v>
      </c>
      <c r="F208" s="258"/>
      <c r="G208" s="258"/>
    </row>
    <row r="209" spans="1:7" ht="14.4" customHeight="1" x14ac:dyDescent="0.3">
      <c r="A209" s="206" t="s">
        <v>2384</v>
      </c>
      <c r="B209" s="207"/>
      <c r="C209" s="207"/>
      <c r="D209" s="207"/>
      <c r="E209" s="207"/>
      <c r="F209" s="207"/>
      <c r="G209" s="208"/>
    </row>
    <row r="210" spans="1:7" ht="14.4" customHeight="1" x14ac:dyDescent="0.3">
      <c r="A210" s="206" t="s">
        <v>2385</v>
      </c>
      <c r="B210" s="207"/>
      <c r="C210" s="207"/>
      <c r="D210" s="207"/>
      <c r="E210" s="207"/>
      <c r="F210" s="207"/>
      <c r="G210" s="208"/>
    </row>
    <row r="211" spans="1:7" ht="14.4" customHeight="1" x14ac:dyDescent="0.3">
      <c r="A211" s="206" t="s">
        <v>2386</v>
      </c>
      <c r="B211" s="207"/>
      <c r="C211" s="207"/>
      <c r="D211" s="207"/>
      <c r="E211" s="207"/>
      <c r="F211" s="207"/>
      <c r="G211" s="208"/>
    </row>
    <row r="212" spans="1:7" ht="14.4" customHeight="1" x14ac:dyDescent="0.3">
      <c r="A212" s="206" t="s">
        <v>2387</v>
      </c>
      <c r="B212" s="207"/>
      <c r="C212" s="207"/>
      <c r="D212" s="207"/>
      <c r="E212" s="207"/>
      <c r="F212" s="207"/>
      <c r="G212" s="208"/>
    </row>
    <row r="213" spans="1:7" ht="14.4" customHeight="1" x14ac:dyDescent="0.3">
      <c r="A213" s="206" t="s">
        <v>2388</v>
      </c>
      <c r="B213" s="207"/>
      <c r="C213" s="207"/>
      <c r="D213" s="207"/>
      <c r="E213" s="207"/>
      <c r="F213" s="207"/>
      <c r="G213" s="208"/>
    </row>
    <row r="214" spans="1:7" ht="14.4" customHeight="1" x14ac:dyDescent="0.3">
      <c r="A214" s="206" t="s">
        <v>2389</v>
      </c>
      <c r="B214" s="207"/>
      <c r="C214" s="207"/>
      <c r="D214" s="207"/>
      <c r="E214" s="207"/>
      <c r="F214" s="207"/>
      <c r="G214" s="208"/>
    </row>
    <row r="215" spans="1:7" ht="14.4" customHeight="1" x14ac:dyDescent="0.3">
      <c r="A215" s="206" t="s">
        <v>2390</v>
      </c>
      <c r="B215" s="207"/>
      <c r="C215" s="207"/>
      <c r="D215" s="207"/>
      <c r="E215" s="207"/>
      <c r="F215" s="207"/>
      <c r="G215" s="208"/>
    </row>
    <row r="216" spans="1:7" ht="14.4" customHeight="1" x14ac:dyDescent="0.3">
      <c r="A216" s="206" t="s">
        <v>2391</v>
      </c>
      <c r="B216" s="207"/>
      <c r="C216" s="207"/>
      <c r="D216" s="207"/>
      <c r="E216" s="207"/>
      <c r="F216" s="207"/>
      <c r="G216" s="208"/>
    </row>
    <row r="217" spans="1:7" ht="14.4" customHeight="1" x14ac:dyDescent="0.3">
      <c r="A217" s="206" t="s">
        <v>2392</v>
      </c>
      <c r="B217" s="207"/>
      <c r="C217" s="207"/>
      <c r="D217" s="207"/>
      <c r="E217" s="207"/>
      <c r="F217" s="207"/>
      <c r="G217" s="208"/>
    </row>
    <row r="218" spans="1:7" x14ac:dyDescent="0.3">
      <c r="A218" s="206" t="s">
        <v>2393</v>
      </c>
      <c r="B218" s="207"/>
      <c r="C218" s="207"/>
      <c r="D218" s="207"/>
      <c r="E218" s="207"/>
      <c r="F218" s="207"/>
      <c r="G218" s="208"/>
    </row>
    <row r="219" spans="1:7" ht="14.4" customHeight="1" x14ac:dyDescent="0.3">
      <c r="A219" s="206" t="s">
        <v>2394</v>
      </c>
      <c r="B219" s="207"/>
      <c r="C219" s="207"/>
      <c r="D219" s="207"/>
      <c r="E219" s="207"/>
      <c r="F219" s="207"/>
      <c r="G219" s="208"/>
    </row>
    <row r="220" spans="1:7" x14ac:dyDescent="0.3">
      <c r="A220" s="206" t="s">
        <v>2393</v>
      </c>
      <c r="B220" s="207"/>
      <c r="C220" s="207"/>
      <c r="D220" s="207"/>
      <c r="E220" s="207"/>
      <c r="F220" s="207"/>
      <c r="G220" s="208"/>
    </row>
    <row r="221" spans="1:7" x14ac:dyDescent="0.3">
      <c r="A221" s="206"/>
      <c r="B221" s="207"/>
      <c r="C221" s="207"/>
      <c r="D221" s="207"/>
      <c r="E221" s="207"/>
      <c r="F221" s="207"/>
      <c r="G221" s="208"/>
    </row>
    <row r="222" spans="1:7" ht="43.2" x14ac:dyDescent="0.3">
      <c r="A222" s="179" t="s">
        <v>1412</v>
      </c>
      <c r="B222" s="258">
        <f>COUNTA('AMaTR Focus Feedback'!$B$1:$Y$1)</f>
        <v>24</v>
      </c>
      <c r="C222" s="258"/>
      <c r="D222" s="258"/>
      <c r="E222" s="258">
        <f>COUNTA('AMaTR Focus Feedback'!B33:Y33)</f>
        <v>13</v>
      </c>
      <c r="F222" s="258"/>
      <c r="G222" s="258"/>
    </row>
    <row r="223" spans="1:7" x14ac:dyDescent="0.3">
      <c r="A223" s="206" t="s">
        <v>2395</v>
      </c>
      <c r="B223" s="207"/>
      <c r="C223" s="207"/>
      <c r="D223" s="207"/>
      <c r="E223" s="207"/>
      <c r="F223" s="207"/>
      <c r="G223" s="208"/>
    </row>
    <row r="224" spans="1:7" x14ac:dyDescent="0.3">
      <c r="A224" s="206" t="s">
        <v>2393</v>
      </c>
      <c r="B224" s="207"/>
      <c r="C224" s="207"/>
      <c r="D224" s="207"/>
      <c r="E224" s="207"/>
      <c r="F224" s="207"/>
      <c r="G224" s="208"/>
    </row>
    <row r="225" spans="1:7" x14ac:dyDescent="0.3">
      <c r="A225" s="206" t="s">
        <v>2395</v>
      </c>
      <c r="B225" s="207"/>
      <c r="C225" s="207"/>
      <c r="D225" s="207"/>
      <c r="E225" s="207"/>
      <c r="F225" s="207"/>
      <c r="G225" s="208"/>
    </row>
    <row r="226" spans="1:7" x14ac:dyDescent="0.3">
      <c r="A226" s="206" t="s">
        <v>2393</v>
      </c>
      <c r="B226" s="207"/>
      <c r="C226" s="207"/>
      <c r="D226" s="207"/>
      <c r="E226" s="207"/>
      <c r="F226" s="207"/>
      <c r="G226" s="208"/>
    </row>
    <row r="227" spans="1:7" x14ac:dyDescent="0.3">
      <c r="A227" s="206" t="s">
        <v>2395</v>
      </c>
      <c r="B227" s="207"/>
      <c r="C227" s="207"/>
      <c r="D227" s="207"/>
      <c r="E227" s="207"/>
      <c r="F227" s="207"/>
      <c r="G227" s="208"/>
    </row>
    <row r="228" spans="1:7" x14ac:dyDescent="0.3">
      <c r="A228" s="206" t="s">
        <v>2393</v>
      </c>
      <c r="B228" s="207"/>
      <c r="C228" s="207"/>
      <c r="D228" s="207"/>
      <c r="E228" s="207"/>
      <c r="F228" s="207"/>
      <c r="G228" s="208"/>
    </row>
    <row r="229" spans="1:7" x14ac:dyDescent="0.3">
      <c r="A229" s="206" t="s">
        <v>2395</v>
      </c>
      <c r="B229" s="207"/>
      <c r="C229" s="207"/>
      <c r="D229" s="207"/>
      <c r="E229" s="207"/>
      <c r="F229" s="207"/>
      <c r="G229" s="208"/>
    </row>
    <row r="230" spans="1:7" ht="14.4" customHeight="1" x14ac:dyDescent="0.3">
      <c r="A230" s="206" t="s">
        <v>2396</v>
      </c>
      <c r="B230" s="207"/>
      <c r="C230" s="207"/>
      <c r="D230" s="207"/>
      <c r="E230" s="207"/>
      <c r="F230" s="207"/>
      <c r="G230" s="208"/>
    </row>
    <row r="231" spans="1:7" x14ac:dyDescent="0.3">
      <c r="A231" s="206" t="s">
        <v>2395</v>
      </c>
      <c r="B231" s="207"/>
      <c r="C231" s="207"/>
      <c r="D231" s="207"/>
      <c r="E231" s="207"/>
      <c r="F231" s="207"/>
      <c r="G231" s="208"/>
    </row>
    <row r="232" spans="1:7" x14ac:dyDescent="0.3">
      <c r="A232" s="206" t="s">
        <v>2393</v>
      </c>
      <c r="B232" s="207"/>
      <c r="C232" s="207"/>
      <c r="D232" s="207"/>
      <c r="E232" s="207"/>
      <c r="F232" s="207"/>
      <c r="G232" s="208"/>
    </row>
    <row r="233" spans="1:7" x14ac:dyDescent="0.3">
      <c r="A233" s="206" t="s">
        <v>2393</v>
      </c>
      <c r="B233" s="207"/>
      <c r="C233" s="207"/>
      <c r="D233" s="207"/>
      <c r="E233" s="207"/>
      <c r="F233" s="207"/>
      <c r="G233" s="208"/>
    </row>
    <row r="234" spans="1:7" x14ac:dyDescent="0.3">
      <c r="A234" s="206" t="s">
        <v>2395</v>
      </c>
      <c r="B234" s="207"/>
      <c r="C234" s="207"/>
      <c r="D234" s="207"/>
      <c r="E234" s="207"/>
      <c r="F234" s="207"/>
      <c r="G234" s="208"/>
    </row>
    <row r="235" spans="1:7" x14ac:dyDescent="0.3">
      <c r="A235" s="206" t="s">
        <v>2393</v>
      </c>
      <c r="B235" s="207"/>
      <c r="C235" s="207"/>
      <c r="D235" s="207"/>
      <c r="E235" s="207"/>
      <c r="F235" s="207"/>
      <c r="G235" s="208"/>
    </row>
    <row r="236" spans="1:7" x14ac:dyDescent="0.3">
      <c r="A236" s="206"/>
      <c r="B236" s="207"/>
      <c r="C236" s="207"/>
      <c r="D236" s="207"/>
      <c r="E236" s="207"/>
      <c r="F236" s="207"/>
      <c r="G236" s="208"/>
    </row>
    <row r="237" spans="1:7" ht="58.2" customHeight="1" x14ac:dyDescent="0.3">
      <c r="A237" s="179" t="s">
        <v>1414</v>
      </c>
      <c r="B237" s="258">
        <f>COUNTA('AMaTR Focus Feedback'!$B$1:$Y$1)</f>
        <v>24</v>
      </c>
      <c r="C237" s="258"/>
      <c r="D237" s="258"/>
      <c r="E237" s="258">
        <f>COUNTA('AMaTR Focus Feedback'!B34:Y34)</f>
        <v>5</v>
      </c>
      <c r="F237" s="258"/>
      <c r="G237" s="258"/>
    </row>
    <row r="238" spans="1:7" ht="14.4" customHeight="1" x14ac:dyDescent="0.3">
      <c r="A238" s="206" t="s">
        <v>2397</v>
      </c>
      <c r="B238" s="207"/>
      <c r="C238" s="207"/>
      <c r="D238" s="207"/>
      <c r="E238" s="207"/>
      <c r="F238" s="207"/>
      <c r="G238" s="208"/>
    </row>
    <row r="239" spans="1:7" ht="14.4" customHeight="1" x14ac:dyDescent="0.3">
      <c r="A239" s="206" t="s">
        <v>2398</v>
      </c>
      <c r="B239" s="207"/>
      <c r="C239" s="207"/>
      <c r="D239" s="207"/>
      <c r="E239" s="207"/>
      <c r="F239" s="207"/>
      <c r="G239" s="208"/>
    </row>
    <row r="240" spans="1:7" ht="14.4" customHeight="1" x14ac:dyDescent="0.3">
      <c r="A240" s="206" t="s">
        <v>2399</v>
      </c>
      <c r="B240" s="207"/>
      <c r="C240" s="207"/>
      <c r="D240" s="207"/>
      <c r="E240" s="207"/>
      <c r="F240" s="207"/>
      <c r="G240" s="208"/>
    </row>
    <row r="241" spans="1:7" x14ac:dyDescent="0.3">
      <c r="A241" s="206" t="s">
        <v>2400</v>
      </c>
      <c r="B241" s="207"/>
      <c r="C241" s="207"/>
      <c r="D241" s="207"/>
      <c r="E241" s="207"/>
      <c r="F241" s="207"/>
      <c r="G241" s="208"/>
    </row>
    <row r="242" spans="1:7" ht="14.4" customHeight="1" x14ac:dyDescent="0.3">
      <c r="A242" s="206" t="s">
        <v>2401</v>
      </c>
      <c r="B242" s="207"/>
      <c r="C242" s="207"/>
      <c r="D242" s="207"/>
      <c r="E242" s="207"/>
      <c r="F242" s="207"/>
      <c r="G242" s="208"/>
    </row>
    <row r="243" spans="1:7" x14ac:dyDescent="0.3">
      <c r="A243" s="206"/>
      <c r="B243" s="207"/>
      <c r="C243" s="207"/>
      <c r="D243" s="207"/>
      <c r="E243" s="207"/>
      <c r="F243" s="207"/>
      <c r="G243" s="208"/>
    </row>
    <row r="244" spans="1:7" ht="55.8" customHeight="1" x14ac:dyDescent="0.3">
      <c r="A244" s="179" t="s">
        <v>1418</v>
      </c>
      <c r="B244" s="258">
        <f>COUNTA('AMaTR Focus Feedback'!$B$1:$Y$1)</f>
        <v>24</v>
      </c>
      <c r="C244" s="258"/>
      <c r="D244" s="258"/>
      <c r="E244" s="258">
        <f>COUNTA('AMaTR Focus Feedback'!B35:Y35)</f>
        <v>3</v>
      </c>
      <c r="F244" s="258"/>
      <c r="G244" s="258"/>
    </row>
    <row r="245" spans="1:7" ht="14.4" customHeight="1" x14ac:dyDescent="0.3">
      <c r="A245" s="206" t="s">
        <v>2402</v>
      </c>
      <c r="B245" s="207"/>
      <c r="C245" s="207"/>
      <c r="D245" s="207"/>
      <c r="E245" s="207"/>
      <c r="F245" s="207"/>
      <c r="G245" s="208"/>
    </row>
    <row r="246" spans="1:7" ht="14.4" customHeight="1" x14ac:dyDescent="0.3">
      <c r="A246" s="206" t="s">
        <v>2403</v>
      </c>
      <c r="B246" s="207"/>
      <c r="C246" s="207"/>
      <c r="D246" s="207"/>
      <c r="E246" s="207"/>
      <c r="F246" s="207"/>
      <c r="G246" s="208"/>
    </row>
    <row r="247" spans="1:7" x14ac:dyDescent="0.3">
      <c r="A247" s="206" t="s">
        <v>2404</v>
      </c>
      <c r="B247" s="207"/>
      <c r="C247" s="207"/>
      <c r="D247" s="207"/>
      <c r="E247" s="207"/>
      <c r="F247" s="207"/>
      <c r="G247" s="208"/>
    </row>
    <row r="248" spans="1:7" x14ac:dyDescent="0.3">
      <c r="A248" s="206"/>
      <c r="B248" s="207"/>
      <c r="C248" s="207"/>
      <c r="D248" s="207"/>
      <c r="E248" s="207"/>
      <c r="F248" s="207"/>
      <c r="G248" s="208"/>
    </row>
    <row r="249" spans="1:7" ht="53.4" customHeight="1" x14ac:dyDescent="0.3">
      <c r="A249" s="179" t="s">
        <v>1421</v>
      </c>
      <c r="B249" s="258">
        <f>COUNTA('AMaTR Focus Feedback'!$B$1:$Y$1)</f>
        <v>24</v>
      </c>
      <c r="C249" s="258"/>
      <c r="D249" s="258"/>
      <c r="E249" s="258">
        <f>COUNTA('AMaTR Focus Feedback'!B36:Y36)</f>
        <v>7</v>
      </c>
      <c r="F249" s="258"/>
      <c r="G249" s="258"/>
    </row>
    <row r="250" spans="1:7" ht="14.4" customHeight="1" x14ac:dyDescent="0.3">
      <c r="A250" s="206" t="s">
        <v>2405</v>
      </c>
      <c r="B250" s="207"/>
      <c r="C250" s="207"/>
      <c r="D250" s="207"/>
      <c r="E250" s="207"/>
      <c r="F250" s="207"/>
      <c r="G250" s="208"/>
    </row>
    <row r="251" spans="1:7" ht="14.4" customHeight="1" x14ac:dyDescent="0.3">
      <c r="A251" s="206" t="s">
        <v>2406</v>
      </c>
      <c r="B251" s="207"/>
      <c r="C251" s="207"/>
      <c r="D251" s="207"/>
      <c r="E251" s="207"/>
      <c r="F251" s="207"/>
      <c r="G251" s="208"/>
    </row>
    <row r="252" spans="1:7" x14ac:dyDescent="0.3">
      <c r="A252" s="206" t="s">
        <v>2407</v>
      </c>
      <c r="B252" s="207"/>
      <c r="C252" s="207"/>
      <c r="D252" s="207"/>
      <c r="E252" s="207"/>
      <c r="F252" s="207"/>
      <c r="G252" s="208"/>
    </row>
    <row r="253" spans="1:7" x14ac:dyDescent="0.3">
      <c r="A253" s="206" t="s">
        <v>2407</v>
      </c>
      <c r="B253" s="207"/>
      <c r="C253" s="207"/>
      <c r="D253" s="207"/>
      <c r="E253" s="207"/>
      <c r="F253" s="207"/>
      <c r="G253" s="208"/>
    </row>
    <row r="254" spans="1:7" ht="14.4" customHeight="1" x14ac:dyDescent="0.3">
      <c r="A254" s="206" t="s">
        <v>2408</v>
      </c>
      <c r="B254" s="207"/>
      <c r="C254" s="207"/>
      <c r="D254" s="207"/>
      <c r="E254" s="207"/>
      <c r="F254" s="207"/>
      <c r="G254" s="208"/>
    </row>
    <row r="255" spans="1:7" x14ac:dyDescent="0.3">
      <c r="A255" s="206" t="s">
        <v>2393</v>
      </c>
      <c r="B255" s="207"/>
      <c r="C255" s="207"/>
      <c r="D255" s="207"/>
      <c r="E255" s="207"/>
      <c r="F255" s="207"/>
      <c r="G255" s="208"/>
    </row>
    <row r="256" spans="1:7" x14ac:dyDescent="0.3">
      <c r="A256" s="206" t="s">
        <v>2409</v>
      </c>
      <c r="B256" s="207"/>
      <c r="C256" s="207"/>
      <c r="D256" s="207"/>
      <c r="E256" s="207"/>
      <c r="F256" s="207"/>
      <c r="G256" s="208"/>
    </row>
  </sheetData>
  <mergeCells count="297">
    <mergeCell ref="A251:G251"/>
    <mergeCell ref="A252:G252"/>
    <mergeCell ref="A253:G253"/>
    <mergeCell ref="A254:G254"/>
    <mergeCell ref="A255:G255"/>
    <mergeCell ref="A256:G256"/>
    <mergeCell ref="A241:G241"/>
    <mergeCell ref="A242:G242"/>
    <mergeCell ref="A245:G245"/>
    <mergeCell ref="A246:G246"/>
    <mergeCell ref="A247:G247"/>
    <mergeCell ref="A250:G250"/>
    <mergeCell ref="A248:G248"/>
    <mergeCell ref="B249:D249"/>
    <mergeCell ref="E249:G249"/>
    <mergeCell ref="A233:G233"/>
    <mergeCell ref="A234:G234"/>
    <mergeCell ref="A235:G235"/>
    <mergeCell ref="A238:G238"/>
    <mergeCell ref="A239:G239"/>
    <mergeCell ref="A240:G240"/>
    <mergeCell ref="A227:G227"/>
    <mergeCell ref="A228:G228"/>
    <mergeCell ref="A229:G229"/>
    <mergeCell ref="A230:G230"/>
    <mergeCell ref="A231:G231"/>
    <mergeCell ref="A232:G232"/>
    <mergeCell ref="A218:G218"/>
    <mergeCell ref="A219:G219"/>
    <mergeCell ref="A220:G220"/>
    <mergeCell ref="A209:G209"/>
    <mergeCell ref="A210:G210"/>
    <mergeCell ref="A211:G211"/>
    <mergeCell ref="A212:G212"/>
    <mergeCell ref="A213:G213"/>
    <mergeCell ref="A214:G214"/>
    <mergeCell ref="A187:G187"/>
    <mergeCell ref="A188:G188"/>
    <mergeCell ref="A189:G189"/>
    <mergeCell ref="A190:G190"/>
    <mergeCell ref="A193:G193"/>
    <mergeCell ref="A194:G194"/>
    <mergeCell ref="A215:G215"/>
    <mergeCell ref="A216:G216"/>
    <mergeCell ref="A217:G217"/>
    <mergeCell ref="A165:G165"/>
    <mergeCell ref="A166:G166"/>
    <mergeCell ref="A169:G169"/>
    <mergeCell ref="A170:G170"/>
    <mergeCell ref="A171:G171"/>
    <mergeCell ref="A172:G172"/>
    <mergeCell ref="A179:G179"/>
    <mergeCell ref="B180:D180"/>
    <mergeCell ref="E180:G180"/>
    <mergeCell ref="A155:G155"/>
    <mergeCell ref="A158:G158"/>
    <mergeCell ref="A159:G159"/>
    <mergeCell ref="A160:G160"/>
    <mergeCell ref="A161:G161"/>
    <mergeCell ref="A164:G164"/>
    <mergeCell ref="A147:G147"/>
    <mergeCell ref="A148:G148"/>
    <mergeCell ref="A151:G151"/>
    <mergeCell ref="A152:G152"/>
    <mergeCell ref="A153:G153"/>
    <mergeCell ref="A154:G154"/>
    <mergeCell ref="A156:G156"/>
    <mergeCell ref="B157:D157"/>
    <mergeCell ref="E157:G157"/>
    <mergeCell ref="A162:G162"/>
    <mergeCell ref="B163:D163"/>
    <mergeCell ref="E163:G163"/>
    <mergeCell ref="A149:G149"/>
    <mergeCell ref="B150:D150"/>
    <mergeCell ref="E150:G150"/>
    <mergeCell ref="A142:G142"/>
    <mergeCell ref="A111:G111"/>
    <mergeCell ref="A130:G130"/>
    <mergeCell ref="A131:G131"/>
    <mergeCell ref="A132:G132"/>
    <mergeCell ref="A133:G133"/>
    <mergeCell ref="A134:G134"/>
    <mergeCell ref="A138:G138"/>
    <mergeCell ref="B139:D139"/>
    <mergeCell ref="E139:G139"/>
    <mergeCell ref="A112:G112"/>
    <mergeCell ref="B113:C113"/>
    <mergeCell ref="D113:D114"/>
    <mergeCell ref="E113:E114"/>
    <mergeCell ref="F113:F114"/>
    <mergeCell ref="A114:A115"/>
    <mergeCell ref="B83:D83"/>
    <mergeCell ref="E83:G83"/>
    <mergeCell ref="A105:G105"/>
    <mergeCell ref="A106:G106"/>
    <mergeCell ref="A107:G107"/>
    <mergeCell ref="A108:G108"/>
    <mergeCell ref="A109:G109"/>
    <mergeCell ref="A110:G110"/>
    <mergeCell ref="A93:G93"/>
    <mergeCell ref="A97:G97"/>
    <mergeCell ref="A98:G98"/>
    <mergeCell ref="A99:G99"/>
    <mergeCell ref="A103:G103"/>
    <mergeCell ref="A104:G104"/>
    <mergeCell ref="B96:D96"/>
    <mergeCell ref="E96:G96"/>
    <mergeCell ref="A100:G100"/>
    <mergeCell ref="B101:G101"/>
    <mergeCell ref="B102:D102"/>
    <mergeCell ref="E102:G102"/>
    <mergeCell ref="A94:G94"/>
    <mergeCell ref="B95:G95"/>
    <mergeCell ref="A35:G35"/>
    <mergeCell ref="A34:G34"/>
    <mergeCell ref="A36:G36"/>
    <mergeCell ref="A37:G37"/>
    <mergeCell ref="A41:G41"/>
    <mergeCell ref="A58:G58"/>
    <mergeCell ref="A59:G59"/>
    <mergeCell ref="A63:G63"/>
    <mergeCell ref="A64:G64"/>
    <mergeCell ref="A52:G52"/>
    <mergeCell ref="A53:G53"/>
    <mergeCell ref="A54:G54"/>
    <mergeCell ref="A55:G55"/>
    <mergeCell ref="A56:G56"/>
    <mergeCell ref="A57:G57"/>
    <mergeCell ref="B62:D62"/>
    <mergeCell ref="E62:G62"/>
    <mergeCell ref="A29:G29"/>
    <mergeCell ref="A30:G30"/>
    <mergeCell ref="A31:G31"/>
    <mergeCell ref="A32:G32"/>
    <mergeCell ref="A33:G33"/>
    <mergeCell ref="A23:G23"/>
    <mergeCell ref="A24:G24"/>
    <mergeCell ref="A25:G25"/>
    <mergeCell ref="A26:G26"/>
    <mergeCell ref="A27:G27"/>
    <mergeCell ref="A28:G28"/>
    <mergeCell ref="A17:G17"/>
    <mergeCell ref="A18:G18"/>
    <mergeCell ref="A19:G19"/>
    <mergeCell ref="A20:G20"/>
    <mergeCell ref="A21:G21"/>
    <mergeCell ref="A22:G22"/>
    <mergeCell ref="A243:G243"/>
    <mergeCell ref="B244:D244"/>
    <mergeCell ref="E244:G244"/>
    <mergeCell ref="A221:G221"/>
    <mergeCell ref="B222:D222"/>
    <mergeCell ref="E222:G222"/>
    <mergeCell ref="A236:G236"/>
    <mergeCell ref="B237:D237"/>
    <mergeCell ref="E237:G237"/>
    <mergeCell ref="A223:G223"/>
    <mergeCell ref="A224:G224"/>
    <mergeCell ref="A225:G225"/>
    <mergeCell ref="A226:G226"/>
    <mergeCell ref="A201:G201"/>
    <mergeCell ref="B202:D202"/>
    <mergeCell ref="E202:G202"/>
    <mergeCell ref="A207:G207"/>
    <mergeCell ref="B208:D208"/>
    <mergeCell ref="E208:G208"/>
    <mergeCell ref="A191:G191"/>
    <mergeCell ref="B192:D192"/>
    <mergeCell ref="E192:G192"/>
    <mergeCell ref="A197:G197"/>
    <mergeCell ref="B198:D198"/>
    <mergeCell ref="E198:G198"/>
    <mergeCell ref="A195:G195"/>
    <mergeCell ref="A196:G196"/>
    <mergeCell ref="A199:G199"/>
    <mergeCell ref="A200:G200"/>
    <mergeCell ref="A203:G203"/>
    <mergeCell ref="A204:G204"/>
    <mergeCell ref="A205:G205"/>
    <mergeCell ref="A206:G206"/>
    <mergeCell ref="A185:G185"/>
    <mergeCell ref="B186:D186"/>
    <mergeCell ref="E186:G186"/>
    <mergeCell ref="A184:G184"/>
    <mergeCell ref="A167:G167"/>
    <mergeCell ref="B168:D168"/>
    <mergeCell ref="E168:G168"/>
    <mergeCell ref="A173:G173"/>
    <mergeCell ref="B174:D174"/>
    <mergeCell ref="E174:G174"/>
    <mergeCell ref="A175:G175"/>
    <mergeCell ref="A176:G176"/>
    <mergeCell ref="A177:G177"/>
    <mergeCell ref="A178:G178"/>
    <mergeCell ref="A182:G182"/>
    <mergeCell ref="A183:G183"/>
    <mergeCell ref="A181:G181"/>
    <mergeCell ref="A143:G143"/>
    <mergeCell ref="A144:G144"/>
    <mergeCell ref="A145:G145"/>
    <mergeCell ref="A146:G146"/>
    <mergeCell ref="B116:G116"/>
    <mergeCell ref="B127:G127"/>
    <mergeCell ref="B128:D128"/>
    <mergeCell ref="E128:G128"/>
    <mergeCell ref="B129:D129"/>
    <mergeCell ref="E129:G129"/>
    <mergeCell ref="A117:G117"/>
    <mergeCell ref="A125:G125"/>
    <mergeCell ref="A119:G119"/>
    <mergeCell ref="A120:G120"/>
    <mergeCell ref="A121:G121"/>
    <mergeCell ref="A122:G122"/>
    <mergeCell ref="A123:G123"/>
    <mergeCell ref="A124:G124"/>
    <mergeCell ref="A118:G118"/>
    <mergeCell ref="A135:G135"/>
    <mergeCell ref="A136:G136"/>
    <mergeCell ref="A137:G137"/>
    <mergeCell ref="A140:G140"/>
    <mergeCell ref="A141:G141"/>
    <mergeCell ref="A89:G89"/>
    <mergeCell ref="A90:G90"/>
    <mergeCell ref="A91:G91"/>
    <mergeCell ref="A92:G92"/>
    <mergeCell ref="A69:A70"/>
    <mergeCell ref="A71:G71"/>
    <mergeCell ref="G68:G69"/>
    <mergeCell ref="B72:G72"/>
    <mergeCell ref="B73:D73"/>
    <mergeCell ref="E73:G73"/>
    <mergeCell ref="A80:G80"/>
    <mergeCell ref="A84:G84"/>
    <mergeCell ref="A85:G85"/>
    <mergeCell ref="A86:G86"/>
    <mergeCell ref="A87:G87"/>
    <mergeCell ref="A88:G88"/>
    <mergeCell ref="A74:G74"/>
    <mergeCell ref="A75:G75"/>
    <mergeCell ref="A76:G76"/>
    <mergeCell ref="A77:G77"/>
    <mergeCell ref="A78:G78"/>
    <mergeCell ref="A79:G79"/>
    <mergeCell ref="A81:G81"/>
    <mergeCell ref="B82:G82"/>
    <mergeCell ref="A67:G67"/>
    <mergeCell ref="B68:C68"/>
    <mergeCell ref="D68:D69"/>
    <mergeCell ref="E68:E69"/>
    <mergeCell ref="F68:F69"/>
    <mergeCell ref="A38:G38"/>
    <mergeCell ref="B39:G39"/>
    <mergeCell ref="B40:D40"/>
    <mergeCell ref="E40:G40"/>
    <mergeCell ref="A60:G60"/>
    <mergeCell ref="B61:G61"/>
    <mergeCell ref="A42:G42"/>
    <mergeCell ref="A43:G43"/>
    <mergeCell ref="A44:G44"/>
    <mergeCell ref="A45:G45"/>
    <mergeCell ref="A46:G46"/>
    <mergeCell ref="A47:G47"/>
    <mergeCell ref="A48:G48"/>
    <mergeCell ref="A49:G49"/>
    <mergeCell ref="A50:G50"/>
    <mergeCell ref="A51:G51"/>
    <mergeCell ref="A65:G65"/>
    <mergeCell ref="A66:G66"/>
    <mergeCell ref="A14:G14"/>
    <mergeCell ref="B15:G15"/>
    <mergeCell ref="B16:D16"/>
    <mergeCell ref="E16:G16"/>
    <mergeCell ref="B10:C10"/>
    <mergeCell ref="D10:E10"/>
    <mergeCell ref="B11:C11"/>
    <mergeCell ref="D11:E11"/>
    <mergeCell ref="B12:C12"/>
    <mergeCell ref="D12:E12"/>
    <mergeCell ref="D6:E6"/>
    <mergeCell ref="B7:C7"/>
    <mergeCell ref="D7:E7"/>
    <mergeCell ref="B8:C8"/>
    <mergeCell ref="D8:E8"/>
    <mergeCell ref="B9:C9"/>
    <mergeCell ref="D9:E9"/>
    <mergeCell ref="B1:G1"/>
    <mergeCell ref="A2:G2"/>
    <mergeCell ref="B3:C3"/>
    <mergeCell ref="D3:E3"/>
    <mergeCell ref="A4:A13"/>
    <mergeCell ref="B4:C4"/>
    <mergeCell ref="D4:E4"/>
    <mergeCell ref="B5:C5"/>
    <mergeCell ref="D5:E5"/>
    <mergeCell ref="B6:C6"/>
    <mergeCell ref="B13:C13"/>
    <mergeCell ref="D13:E13"/>
  </mergeCells>
  <conditionalFormatting sqref="A1 B116 A117:A125">
    <cfRule type="expression" dxfId="268" priority="437">
      <formula>MOD(ROW(),2)=0</formula>
    </cfRule>
  </conditionalFormatting>
  <conditionalFormatting sqref="B1">
    <cfRule type="expression" dxfId="267" priority="436">
      <formula>MOD(ROW(),2)=0</formula>
    </cfRule>
  </conditionalFormatting>
  <conditionalFormatting sqref="A14">
    <cfRule type="expression" dxfId="266" priority="427">
      <formula>MOD(ROW(),2)=0</formula>
    </cfRule>
  </conditionalFormatting>
  <conditionalFormatting sqref="A2">
    <cfRule type="expression" dxfId="265" priority="430">
      <formula>MOD(ROW(),2)=0</formula>
    </cfRule>
  </conditionalFormatting>
  <conditionalFormatting sqref="A3 B116 A117:A125">
    <cfRule type="containsBlanks" dxfId="264" priority="433">
      <formula>LEN(TRIM(A3))=0</formula>
    </cfRule>
  </conditionalFormatting>
  <conditionalFormatting sqref="A3">
    <cfRule type="expression" dxfId="263" priority="435">
      <formula>MOD(ROW(),2)=0</formula>
    </cfRule>
  </conditionalFormatting>
  <conditionalFormatting sqref="A3 B116 A117:A125">
    <cfRule type="containsBlanks" dxfId="262" priority="434">
      <formula>LEN(TRIM(A3))=0</formula>
    </cfRule>
  </conditionalFormatting>
  <conditionalFormatting sqref="A2">
    <cfRule type="containsBlanks" dxfId="261" priority="431">
      <formula>LEN(TRIM(A2))=0</formula>
    </cfRule>
  </conditionalFormatting>
  <conditionalFormatting sqref="A2">
    <cfRule type="containsBlanks" dxfId="260" priority="432">
      <formula>LEN(TRIM(A2))=0</formula>
    </cfRule>
  </conditionalFormatting>
  <conditionalFormatting sqref="A14">
    <cfRule type="containsBlanks" dxfId="259" priority="428">
      <formula>LEN(TRIM(A14))=0</formula>
    </cfRule>
  </conditionalFormatting>
  <conditionalFormatting sqref="A14">
    <cfRule type="containsBlanks" dxfId="258" priority="429">
      <formula>LEN(TRIM(A14))=0</formula>
    </cfRule>
  </conditionalFormatting>
  <conditionalFormatting sqref="A16">
    <cfRule type="containsBlanks" dxfId="257" priority="424">
      <formula>LEN(TRIM(A16))=0</formula>
    </cfRule>
  </conditionalFormatting>
  <conditionalFormatting sqref="A16">
    <cfRule type="expression" dxfId="256" priority="425">
      <formula>MOD(ROW(),2)=0</formula>
    </cfRule>
  </conditionalFormatting>
  <conditionalFormatting sqref="A16">
    <cfRule type="containsBlanks" dxfId="255" priority="426">
      <formula>LEN(TRIM(A16))=0</formula>
    </cfRule>
  </conditionalFormatting>
  <conditionalFormatting sqref="A15">
    <cfRule type="expression" dxfId="254" priority="421">
      <formula>MOD(ROW(),2)=0</formula>
    </cfRule>
  </conditionalFormatting>
  <conditionalFormatting sqref="A15">
    <cfRule type="containsBlanks" dxfId="253" priority="422">
      <formula>LEN(TRIM(A15))=0</formula>
    </cfRule>
  </conditionalFormatting>
  <conditionalFormatting sqref="A15">
    <cfRule type="containsBlanks" dxfId="252" priority="423">
      <formula>LEN(TRIM(A15))=0</formula>
    </cfRule>
  </conditionalFormatting>
  <conditionalFormatting sqref="A38">
    <cfRule type="expression" dxfId="251" priority="415">
      <formula>MOD(ROW(),2)=0</formula>
    </cfRule>
  </conditionalFormatting>
  <conditionalFormatting sqref="A38">
    <cfRule type="containsBlanks" dxfId="250" priority="416">
      <formula>LEN(TRIM(A38))=0</formula>
    </cfRule>
  </conditionalFormatting>
  <conditionalFormatting sqref="A38">
    <cfRule type="containsBlanks" dxfId="249" priority="417">
      <formula>LEN(TRIM(A38))=0</formula>
    </cfRule>
  </conditionalFormatting>
  <conditionalFormatting sqref="A40">
    <cfRule type="containsBlanks" dxfId="248" priority="412">
      <formula>LEN(TRIM(A40))=0</formula>
    </cfRule>
  </conditionalFormatting>
  <conditionalFormatting sqref="A40">
    <cfRule type="expression" dxfId="247" priority="413">
      <formula>MOD(ROW(),2)=0</formula>
    </cfRule>
  </conditionalFormatting>
  <conditionalFormatting sqref="A40">
    <cfRule type="containsBlanks" dxfId="246" priority="414">
      <formula>LEN(TRIM(A40))=0</formula>
    </cfRule>
  </conditionalFormatting>
  <conditionalFormatting sqref="A39">
    <cfRule type="expression" dxfId="245" priority="409">
      <formula>MOD(ROW(),2)=0</formula>
    </cfRule>
  </conditionalFormatting>
  <conditionalFormatting sqref="A39">
    <cfRule type="containsBlanks" dxfId="244" priority="410">
      <formula>LEN(TRIM(A39))=0</formula>
    </cfRule>
  </conditionalFormatting>
  <conditionalFormatting sqref="A39">
    <cfRule type="containsBlanks" dxfId="243" priority="411">
      <formula>LEN(TRIM(A39))=0</formula>
    </cfRule>
  </conditionalFormatting>
  <conditionalFormatting sqref="A60">
    <cfRule type="expression" dxfId="242" priority="403">
      <formula>MOD(ROW(),2)=0</formula>
    </cfRule>
  </conditionalFormatting>
  <conditionalFormatting sqref="A60">
    <cfRule type="containsBlanks" dxfId="241" priority="404">
      <formula>LEN(TRIM(A60))=0</formula>
    </cfRule>
  </conditionalFormatting>
  <conditionalFormatting sqref="A60">
    <cfRule type="containsBlanks" dxfId="240" priority="405">
      <formula>LEN(TRIM(A60))=0</formula>
    </cfRule>
  </conditionalFormatting>
  <conditionalFormatting sqref="A62">
    <cfRule type="containsBlanks" dxfId="239" priority="400">
      <formula>LEN(TRIM(A62))=0</formula>
    </cfRule>
  </conditionalFormatting>
  <conditionalFormatting sqref="A62">
    <cfRule type="expression" dxfId="238" priority="401">
      <formula>MOD(ROW(),2)=0</formula>
    </cfRule>
  </conditionalFormatting>
  <conditionalFormatting sqref="A62">
    <cfRule type="containsBlanks" dxfId="237" priority="402">
      <formula>LEN(TRIM(A62))=0</formula>
    </cfRule>
  </conditionalFormatting>
  <conditionalFormatting sqref="A61">
    <cfRule type="expression" dxfId="236" priority="397">
      <formula>MOD(ROW(),2)=0</formula>
    </cfRule>
  </conditionalFormatting>
  <conditionalFormatting sqref="A61">
    <cfRule type="containsBlanks" dxfId="235" priority="398">
      <formula>LEN(TRIM(A61))=0</formula>
    </cfRule>
  </conditionalFormatting>
  <conditionalFormatting sqref="A61">
    <cfRule type="containsBlanks" dxfId="234" priority="399">
      <formula>LEN(TRIM(A61))=0</formula>
    </cfRule>
  </conditionalFormatting>
  <conditionalFormatting sqref="A67">
    <cfRule type="expression" dxfId="233" priority="391">
      <formula>MOD(ROW(),2)=0</formula>
    </cfRule>
  </conditionalFormatting>
  <conditionalFormatting sqref="A67">
    <cfRule type="containsBlanks" dxfId="232" priority="392">
      <formula>LEN(TRIM(A67))=0</formula>
    </cfRule>
  </conditionalFormatting>
  <conditionalFormatting sqref="A67">
    <cfRule type="containsBlanks" dxfId="231" priority="393">
      <formula>LEN(TRIM(A67))=0</formula>
    </cfRule>
  </conditionalFormatting>
  <conditionalFormatting sqref="A68">
    <cfRule type="expression" dxfId="230" priority="390">
      <formula>MOD(ROW(),2)=0</formula>
    </cfRule>
  </conditionalFormatting>
  <conditionalFormatting sqref="A68">
    <cfRule type="containsBlanks" dxfId="229" priority="389">
      <formula>LEN(TRIM(A68))=0</formula>
    </cfRule>
  </conditionalFormatting>
  <conditionalFormatting sqref="A68">
    <cfRule type="containsBlanks" dxfId="228" priority="388">
      <formula>LEN(TRIM(A68))=0</formula>
    </cfRule>
  </conditionalFormatting>
  <conditionalFormatting sqref="A71">
    <cfRule type="expression" dxfId="227" priority="385">
      <formula>MOD(ROW(),2)=0</formula>
    </cfRule>
  </conditionalFormatting>
  <conditionalFormatting sqref="A71">
    <cfRule type="containsBlanks" dxfId="226" priority="386">
      <formula>LEN(TRIM(A71))=0</formula>
    </cfRule>
  </conditionalFormatting>
  <conditionalFormatting sqref="A71">
    <cfRule type="containsBlanks" dxfId="225" priority="387">
      <formula>LEN(TRIM(A71))=0</formula>
    </cfRule>
  </conditionalFormatting>
  <conditionalFormatting sqref="A73">
    <cfRule type="containsBlanks" dxfId="224" priority="382">
      <formula>LEN(TRIM(A73))=0</formula>
    </cfRule>
  </conditionalFormatting>
  <conditionalFormatting sqref="A73">
    <cfRule type="expression" dxfId="223" priority="383">
      <formula>MOD(ROW(),2)=0</formula>
    </cfRule>
  </conditionalFormatting>
  <conditionalFormatting sqref="A73">
    <cfRule type="containsBlanks" dxfId="222" priority="384">
      <formula>LEN(TRIM(A73))=0</formula>
    </cfRule>
  </conditionalFormatting>
  <conditionalFormatting sqref="A72">
    <cfRule type="expression" dxfId="221" priority="379">
      <formula>MOD(ROW(),2)=0</formula>
    </cfRule>
  </conditionalFormatting>
  <conditionalFormatting sqref="A72">
    <cfRule type="containsBlanks" dxfId="220" priority="380">
      <formula>LEN(TRIM(A72))=0</formula>
    </cfRule>
  </conditionalFormatting>
  <conditionalFormatting sqref="A72">
    <cfRule type="containsBlanks" dxfId="219" priority="381">
      <formula>LEN(TRIM(A72))=0</formula>
    </cfRule>
  </conditionalFormatting>
  <conditionalFormatting sqref="A81">
    <cfRule type="expression" dxfId="218" priority="373">
      <formula>MOD(ROW(),2)=0</formula>
    </cfRule>
  </conditionalFormatting>
  <conditionalFormatting sqref="A81">
    <cfRule type="containsBlanks" dxfId="217" priority="374">
      <formula>LEN(TRIM(A81))=0</formula>
    </cfRule>
  </conditionalFormatting>
  <conditionalFormatting sqref="A81">
    <cfRule type="containsBlanks" dxfId="216" priority="375">
      <formula>LEN(TRIM(A81))=0</formula>
    </cfRule>
  </conditionalFormatting>
  <conditionalFormatting sqref="A83">
    <cfRule type="containsBlanks" dxfId="215" priority="370">
      <formula>LEN(TRIM(A83))=0</formula>
    </cfRule>
  </conditionalFormatting>
  <conditionalFormatting sqref="A83">
    <cfRule type="expression" dxfId="214" priority="371">
      <formula>MOD(ROW(),2)=0</formula>
    </cfRule>
  </conditionalFormatting>
  <conditionalFormatting sqref="A83">
    <cfRule type="containsBlanks" dxfId="213" priority="372">
      <formula>LEN(TRIM(A83))=0</formula>
    </cfRule>
  </conditionalFormatting>
  <conditionalFormatting sqref="A82">
    <cfRule type="expression" dxfId="212" priority="367">
      <formula>MOD(ROW(),2)=0</formula>
    </cfRule>
  </conditionalFormatting>
  <conditionalFormatting sqref="A82">
    <cfRule type="containsBlanks" dxfId="211" priority="368">
      <formula>LEN(TRIM(A82))=0</formula>
    </cfRule>
  </conditionalFormatting>
  <conditionalFormatting sqref="A82">
    <cfRule type="containsBlanks" dxfId="210" priority="369">
      <formula>LEN(TRIM(A82))=0</formula>
    </cfRule>
  </conditionalFormatting>
  <conditionalFormatting sqref="A94">
    <cfRule type="expression" dxfId="209" priority="361">
      <formula>MOD(ROW(),2)=0</formula>
    </cfRule>
  </conditionalFormatting>
  <conditionalFormatting sqref="A94">
    <cfRule type="containsBlanks" dxfId="208" priority="362">
      <formula>LEN(TRIM(A94))=0</formula>
    </cfRule>
  </conditionalFormatting>
  <conditionalFormatting sqref="A94">
    <cfRule type="containsBlanks" dxfId="207" priority="363">
      <formula>LEN(TRIM(A94))=0</formula>
    </cfRule>
  </conditionalFormatting>
  <conditionalFormatting sqref="A96">
    <cfRule type="containsBlanks" dxfId="206" priority="358">
      <formula>LEN(TRIM(A96))=0</formula>
    </cfRule>
  </conditionalFormatting>
  <conditionalFormatting sqref="A96">
    <cfRule type="expression" dxfId="205" priority="359">
      <formula>MOD(ROW(),2)=0</formula>
    </cfRule>
  </conditionalFormatting>
  <conditionalFormatting sqref="A96">
    <cfRule type="containsBlanks" dxfId="204" priority="360">
      <formula>LEN(TRIM(A96))=0</formula>
    </cfRule>
  </conditionalFormatting>
  <conditionalFormatting sqref="A95">
    <cfRule type="expression" dxfId="203" priority="355">
      <formula>MOD(ROW(),2)=0</formula>
    </cfRule>
  </conditionalFormatting>
  <conditionalFormatting sqref="A95">
    <cfRule type="containsBlanks" dxfId="202" priority="356">
      <formula>LEN(TRIM(A95))=0</formula>
    </cfRule>
  </conditionalFormatting>
  <conditionalFormatting sqref="A95">
    <cfRule type="containsBlanks" dxfId="201" priority="357">
      <formula>LEN(TRIM(A95))=0</formula>
    </cfRule>
  </conditionalFormatting>
  <conditionalFormatting sqref="A100">
    <cfRule type="expression" dxfId="200" priority="349">
      <formula>MOD(ROW(),2)=0</formula>
    </cfRule>
  </conditionalFormatting>
  <conditionalFormatting sqref="A100">
    <cfRule type="containsBlanks" dxfId="199" priority="350">
      <formula>LEN(TRIM(A100))=0</formula>
    </cfRule>
  </conditionalFormatting>
  <conditionalFormatting sqref="A100">
    <cfRule type="containsBlanks" dxfId="198" priority="351">
      <formula>LEN(TRIM(A100))=0</formula>
    </cfRule>
  </conditionalFormatting>
  <conditionalFormatting sqref="A102">
    <cfRule type="containsBlanks" dxfId="197" priority="346">
      <formula>LEN(TRIM(A102))=0</formula>
    </cfRule>
  </conditionalFormatting>
  <conditionalFormatting sqref="A102">
    <cfRule type="expression" dxfId="196" priority="347">
      <formula>MOD(ROW(),2)=0</formula>
    </cfRule>
  </conditionalFormatting>
  <conditionalFormatting sqref="A102">
    <cfRule type="containsBlanks" dxfId="195" priority="348">
      <formula>LEN(TRIM(A102))=0</formula>
    </cfRule>
  </conditionalFormatting>
  <conditionalFormatting sqref="A101">
    <cfRule type="expression" dxfId="194" priority="343">
      <formula>MOD(ROW(),2)=0</formula>
    </cfRule>
  </conditionalFormatting>
  <conditionalFormatting sqref="A101">
    <cfRule type="containsBlanks" dxfId="193" priority="344">
      <formula>LEN(TRIM(A101))=0</formula>
    </cfRule>
  </conditionalFormatting>
  <conditionalFormatting sqref="A101">
    <cfRule type="containsBlanks" dxfId="192" priority="345">
      <formula>LEN(TRIM(A101))=0</formula>
    </cfRule>
  </conditionalFormatting>
  <conditionalFormatting sqref="A112">
    <cfRule type="expression" dxfId="191" priority="337">
      <formula>MOD(ROW(),2)=0</formula>
    </cfRule>
  </conditionalFormatting>
  <conditionalFormatting sqref="A112">
    <cfRule type="containsBlanks" dxfId="190" priority="338">
      <formula>LEN(TRIM(A112))=0</formula>
    </cfRule>
  </conditionalFormatting>
  <conditionalFormatting sqref="A112">
    <cfRule type="containsBlanks" dxfId="189" priority="339">
      <formula>LEN(TRIM(A112))=0</formula>
    </cfRule>
  </conditionalFormatting>
  <conditionalFormatting sqref="A113">
    <cfRule type="expression" dxfId="188" priority="336">
      <formula>MOD(ROW(),2)=0</formula>
    </cfRule>
  </conditionalFormatting>
  <conditionalFormatting sqref="A113">
    <cfRule type="containsBlanks" dxfId="187" priority="335">
      <formula>LEN(TRIM(A113))=0</formula>
    </cfRule>
  </conditionalFormatting>
  <conditionalFormatting sqref="A113">
    <cfRule type="containsBlanks" dxfId="186" priority="334">
      <formula>LEN(TRIM(A113))=0</formula>
    </cfRule>
  </conditionalFormatting>
  <conditionalFormatting sqref="A128">
    <cfRule type="expression" dxfId="185" priority="326">
      <formula>MOD(ROW(),2)=0</formula>
    </cfRule>
  </conditionalFormatting>
  <conditionalFormatting sqref="A128">
    <cfRule type="containsBlanks" dxfId="184" priority="327">
      <formula>LEN(TRIM(A128))=0</formula>
    </cfRule>
  </conditionalFormatting>
  <conditionalFormatting sqref="A116">
    <cfRule type="containsBlanks" dxfId="183" priority="331">
      <formula>LEN(TRIM(A116))=0</formula>
    </cfRule>
  </conditionalFormatting>
  <conditionalFormatting sqref="A116">
    <cfRule type="expression" dxfId="182" priority="332">
      <formula>MOD(ROW(),2)=0</formula>
    </cfRule>
  </conditionalFormatting>
  <conditionalFormatting sqref="A116">
    <cfRule type="containsBlanks" dxfId="181" priority="333">
      <formula>LEN(TRIM(A116))=0</formula>
    </cfRule>
  </conditionalFormatting>
  <conditionalFormatting sqref="A128">
    <cfRule type="containsBlanks" dxfId="180" priority="325">
      <formula>LEN(TRIM(A128))=0</formula>
    </cfRule>
  </conditionalFormatting>
  <conditionalFormatting sqref="A127">
    <cfRule type="expression" dxfId="179" priority="322">
      <formula>MOD(ROW(),2)=0</formula>
    </cfRule>
  </conditionalFormatting>
  <conditionalFormatting sqref="A127">
    <cfRule type="containsBlanks" dxfId="178" priority="323">
      <formula>LEN(TRIM(A127))=0</formula>
    </cfRule>
  </conditionalFormatting>
  <conditionalFormatting sqref="A127">
    <cfRule type="containsBlanks" dxfId="177" priority="324">
      <formula>LEN(TRIM(A127))=0</formula>
    </cfRule>
  </conditionalFormatting>
  <conditionalFormatting sqref="A129">
    <cfRule type="containsBlanks" dxfId="176" priority="319">
      <formula>LEN(TRIM(A129))=0</formula>
    </cfRule>
  </conditionalFormatting>
  <conditionalFormatting sqref="A129">
    <cfRule type="expression" dxfId="175" priority="320">
      <formula>MOD(ROW(),2)=0</formula>
    </cfRule>
  </conditionalFormatting>
  <conditionalFormatting sqref="A129">
    <cfRule type="containsBlanks" dxfId="174" priority="321">
      <formula>LEN(TRIM(A129))=0</formula>
    </cfRule>
  </conditionalFormatting>
  <conditionalFormatting sqref="A139">
    <cfRule type="containsBlanks" dxfId="173" priority="313">
      <formula>LEN(TRIM(A139))=0</formula>
    </cfRule>
  </conditionalFormatting>
  <conditionalFormatting sqref="A139">
    <cfRule type="expression" dxfId="172" priority="314">
      <formula>MOD(ROW(),2)=0</formula>
    </cfRule>
  </conditionalFormatting>
  <conditionalFormatting sqref="A139">
    <cfRule type="containsBlanks" dxfId="171" priority="315">
      <formula>LEN(TRIM(A139))=0</formula>
    </cfRule>
  </conditionalFormatting>
  <conditionalFormatting sqref="A138">
    <cfRule type="expression" dxfId="170" priority="310">
      <formula>MOD(ROW(),2)=0</formula>
    </cfRule>
  </conditionalFormatting>
  <conditionalFormatting sqref="A138">
    <cfRule type="containsBlanks" dxfId="169" priority="311">
      <formula>LEN(TRIM(A138))=0</formula>
    </cfRule>
  </conditionalFormatting>
  <conditionalFormatting sqref="A138">
    <cfRule type="containsBlanks" dxfId="168" priority="312">
      <formula>LEN(TRIM(A138))=0</formula>
    </cfRule>
  </conditionalFormatting>
  <conditionalFormatting sqref="A150">
    <cfRule type="containsBlanks" dxfId="167" priority="304">
      <formula>LEN(TRIM(A150))=0</formula>
    </cfRule>
  </conditionalFormatting>
  <conditionalFormatting sqref="A150">
    <cfRule type="expression" dxfId="166" priority="305">
      <formula>MOD(ROW(),2)=0</formula>
    </cfRule>
  </conditionalFormatting>
  <conditionalFormatting sqref="A150">
    <cfRule type="containsBlanks" dxfId="165" priority="306">
      <formula>LEN(TRIM(A150))=0</formula>
    </cfRule>
  </conditionalFormatting>
  <conditionalFormatting sqref="A149">
    <cfRule type="expression" dxfId="164" priority="301">
      <formula>MOD(ROW(),2)=0</formula>
    </cfRule>
  </conditionalFormatting>
  <conditionalFormatting sqref="A149">
    <cfRule type="containsBlanks" dxfId="163" priority="302">
      <formula>LEN(TRIM(A149))=0</formula>
    </cfRule>
  </conditionalFormatting>
  <conditionalFormatting sqref="A149">
    <cfRule type="containsBlanks" dxfId="162" priority="303">
      <formula>LEN(TRIM(A149))=0</formula>
    </cfRule>
  </conditionalFormatting>
  <conditionalFormatting sqref="A185">
    <cfRule type="expression" dxfId="161" priority="247">
      <formula>MOD(ROW(),2)=0</formula>
    </cfRule>
  </conditionalFormatting>
  <conditionalFormatting sqref="A185">
    <cfRule type="containsBlanks" dxfId="160" priority="248">
      <formula>LEN(TRIM(A185))=0</formula>
    </cfRule>
  </conditionalFormatting>
  <conditionalFormatting sqref="A185">
    <cfRule type="containsBlanks" dxfId="159" priority="249">
      <formula>LEN(TRIM(A185))=0</formula>
    </cfRule>
  </conditionalFormatting>
  <conditionalFormatting sqref="A157">
    <cfRule type="containsBlanks" dxfId="158" priority="295">
      <formula>LEN(TRIM(A157))=0</formula>
    </cfRule>
  </conditionalFormatting>
  <conditionalFormatting sqref="A157">
    <cfRule type="expression" dxfId="157" priority="296">
      <formula>MOD(ROW(),2)=0</formula>
    </cfRule>
  </conditionalFormatting>
  <conditionalFormatting sqref="A157">
    <cfRule type="containsBlanks" dxfId="156" priority="297">
      <formula>LEN(TRIM(A157))=0</formula>
    </cfRule>
  </conditionalFormatting>
  <conditionalFormatting sqref="A156">
    <cfRule type="expression" dxfId="155" priority="292">
      <formula>MOD(ROW(),2)=0</formula>
    </cfRule>
  </conditionalFormatting>
  <conditionalFormatting sqref="A156">
    <cfRule type="containsBlanks" dxfId="154" priority="293">
      <formula>LEN(TRIM(A156))=0</formula>
    </cfRule>
  </conditionalFormatting>
  <conditionalFormatting sqref="A156">
    <cfRule type="containsBlanks" dxfId="153" priority="294">
      <formula>LEN(TRIM(A156))=0</formula>
    </cfRule>
  </conditionalFormatting>
  <conditionalFormatting sqref="A163">
    <cfRule type="containsBlanks" dxfId="152" priority="286">
      <formula>LEN(TRIM(A163))=0</formula>
    </cfRule>
  </conditionalFormatting>
  <conditionalFormatting sqref="A163">
    <cfRule type="expression" dxfId="151" priority="287">
      <formula>MOD(ROW(),2)=0</formula>
    </cfRule>
  </conditionalFormatting>
  <conditionalFormatting sqref="A163">
    <cfRule type="containsBlanks" dxfId="150" priority="288">
      <formula>LEN(TRIM(A163))=0</formula>
    </cfRule>
  </conditionalFormatting>
  <conditionalFormatting sqref="A162">
    <cfRule type="expression" dxfId="149" priority="283">
      <formula>MOD(ROW(),2)=0</formula>
    </cfRule>
  </conditionalFormatting>
  <conditionalFormatting sqref="A162">
    <cfRule type="containsBlanks" dxfId="148" priority="284">
      <formula>LEN(TRIM(A162))=0</formula>
    </cfRule>
  </conditionalFormatting>
  <conditionalFormatting sqref="A162">
    <cfRule type="containsBlanks" dxfId="147" priority="285">
      <formula>LEN(TRIM(A162))=0</formula>
    </cfRule>
  </conditionalFormatting>
  <conditionalFormatting sqref="A168">
    <cfRule type="containsBlanks" dxfId="146" priority="277">
      <formula>LEN(TRIM(A168))=0</formula>
    </cfRule>
  </conditionalFormatting>
  <conditionalFormatting sqref="A168">
    <cfRule type="expression" dxfId="145" priority="278">
      <formula>MOD(ROW(),2)=0</formula>
    </cfRule>
  </conditionalFormatting>
  <conditionalFormatting sqref="A168">
    <cfRule type="containsBlanks" dxfId="144" priority="279">
      <formula>LEN(TRIM(A168))=0</formula>
    </cfRule>
  </conditionalFormatting>
  <conditionalFormatting sqref="A167">
    <cfRule type="expression" dxfId="143" priority="274">
      <formula>MOD(ROW(),2)=0</formula>
    </cfRule>
  </conditionalFormatting>
  <conditionalFormatting sqref="A167">
    <cfRule type="containsBlanks" dxfId="142" priority="275">
      <formula>LEN(TRIM(A167))=0</formula>
    </cfRule>
  </conditionalFormatting>
  <conditionalFormatting sqref="A167">
    <cfRule type="containsBlanks" dxfId="141" priority="276">
      <formula>LEN(TRIM(A167))=0</formula>
    </cfRule>
  </conditionalFormatting>
  <conditionalFormatting sqref="A174">
    <cfRule type="containsBlanks" dxfId="140" priority="268">
      <formula>LEN(TRIM(A174))=0</formula>
    </cfRule>
  </conditionalFormatting>
  <conditionalFormatting sqref="A174">
    <cfRule type="expression" dxfId="139" priority="269">
      <formula>MOD(ROW(),2)=0</formula>
    </cfRule>
  </conditionalFormatting>
  <conditionalFormatting sqref="A174">
    <cfRule type="containsBlanks" dxfId="138" priority="270">
      <formula>LEN(TRIM(A174))=0</formula>
    </cfRule>
  </conditionalFormatting>
  <conditionalFormatting sqref="A173">
    <cfRule type="expression" dxfId="137" priority="265">
      <formula>MOD(ROW(),2)=0</formula>
    </cfRule>
  </conditionalFormatting>
  <conditionalFormatting sqref="A173">
    <cfRule type="containsBlanks" dxfId="136" priority="266">
      <formula>LEN(TRIM(A173))=0</formula>
    </cfRule>
  </conditionalFormatting>
  <conditionalFormatting sqref="A173">
    <cfRule type="containsBlanks" dxfId="135" priority="267">
      <formula>LEN(TRIM(A173))=0</formula>
    </cfRule>
  </conditionalFormatting>
  <conditionalFormatting sqref="A197">
    <cfRule type="expression" dxfId="134" priority="223">
      <formula>MOD(ROW(),2)=0</formula>
    </cfRule>
  </conditionalFormatting>
  <conditionalFormatting sqref="A197">
    <cfRule type="containsBlanks" dxfId="133" priority="224">
      <formula>LEN(TRIM(A197))=0</formula>
    </cfRule>
  </conditionalFormatting>
  <conditionalFormatting sqref="A197">
    <cfRule type="containsBlanks" dxfId="132" priority="225">
      <formula>LEN(TRIM(A197))=0</formula>
    </cfRule>
  </conditionalFormatting>
  <conditionalFormatting sqref="A180">
    <cfRule type="containsBlanks" dxfId="131" priority="259">
      <formula>LEN(TRIM(A180))=0</formula>
    </cfRule>
  </conditionalFormatting>
  <conditionalFormatting sqref="A180">
    <cfRule type="expression" dxfId="130" priority="260">
      <formula>MOD(ROW(),2)=0</formula>
    </cfRule>
  </conditionalFormatting>
  <conditionalFormatting sqref="A180">
    <cfRule type="containsBlanks" dxfId="129" priority="261">
      <formula>LEN(TRIM(A180))=0</formula>
    </cfRule>
  </conditionalFormatting>
  <conditionalFormatting sqref="A179">
    <cfRule type="expression" dxfId="128" priority="256">
      <formula>MOD(ROW(),2)=0</formula>
    </cfRule>
  </conditionalFormatting>
  <conditionalFormatting sqref="A179">
    <cfRule type="containsBlanks" dxfId="127" priority="257">
      <formula>LEN(TRIM(A179))=0</formula>
    </cfRule>
  </conditionalFormatting>
  <conditionalFormatting sqref="A179">
    <cfRule type="containsBlanks" dxfId="126" priority="258">
      <formula>LEN(TRIM(A179))=0</formula>
    </cfRule>
  </conditionalFormatting>
  <conditionalFormatting sqref="A186">
    <cfRule type="containsBlanks" dxfId="125" priority="250">
      <formula>LEN(TRIM(A186))=0</formula>
    </cfRule>
  </conditionalFormatting>
  <conditionalFormatting sqref="A186">
    <cfRule type="expression" dxfId="124" priority="251">
      <formula>MOD(ROW(),2)=0</formula>
    </cfRule>
  </conditionalFormatting>
  <conditionalFormatting sqref="A186">
    <cfRule type="containsBlanks" dxfId="123" priority="252">
      <formula>LEN(TRIM(A186))=0</formula>
    </cfRule>
  </conditionalFormatting>
  <conditionalFormatting sqref="A192">
    <cfRule type="containsBlanks" dxfId="122" priority="241">
      <formula>LEN(TRIM(A192))=0</formula>
    </cfRule>
  </conditionalFormatting>
  <conditionalFormatting sqref="A192">
    <cfRule type="expression" dxfId="121" priority="242">
      <formula>MOD(ROW(),2)=0</formula>
    </cfRule>
  </conditionalFormatting>
  <conditionalFormatting sqref="A192">
    <cfRule type="containsBlanks" dxfId="120" priority="243">
      <formula>LEN(TRIM(A192))=0</formula>
    </cfRule>
  </conditionalFormatting>
  <conditionalFormatting sqref="A191">
    <cfRule type="expression" dxfId="119" priority="238">
      <formula>MOD(ROW(),2)=0</formula>
    </cfRule>
  </conditionalFormatting>
  <conditionalFormatting sqref="A191">
    <cfRule type="containsBlanks" dxfId="118" priority="239">
      <formula>LEN(TRIM(A191))=0</formula>
    </cfRule>
  </conditionalFormatting>
  <conditionalFormatting sqref="A191">
    <cfRule type="containsBlanks" dxfId="117" priority="240">
      <formula>LEN(TRIM(A191))=0</formula>
    </cfRule>
  </conditionalFormatting>
  <conditionalFormatting sqref="A248">
    <cfRule type="expression" dxfId="116" priority="169">
      <formula>MOD(ROW(),2)=0</formula>
    </cfRule>
  </conditionalFormatting>
  <conditionalFormatting sqref="A248">
    <cfRule type="containsBlanks" dxfId="115" priority="170">
      <formula>LEN(TRIM(A248))=0</formula>
    </cfRule>
  </conditionalFormatting>
  <conditionalFormatting sqref="A248">
    <cfRule type="containsBlanks" dxfId="114" priority="171">
      <formula>LEN(TRIM(A248))=0</formula>
    </cfRule>
  </conditionalFormatting>
  <conditionalFormatting sqref="A198">
    <cfRule type="containsBlanks" dxfId="113" priority="226">
      <formula>LEN(TRIM(A198))=0</formula>
    </cfRule>
  </conditionalFormatting>
  <conditionalFormatting sqref="A198">
    <cfRule type="expression" dxfId="112" priority="227">
      <formula>MOD(ROW(),2)=0</formula>
    </cfRule>
  </conditionalFormatting>
  <conditionalFormatting sqref="A198">
    <cfRule type="containsBlanks" dxfId="111" priority="228">
      <formula>LEN(TRIM(A198))=0</formula>
    </cfRule>
  </conditionalFormatting>
  <conditionalFormatting sqref="A202">
    <cfRule type="containsBlanks" dxfId="110" priority="217">
      <formula>LEN(TRIM(A202))=0</formula>
    </cfRule>
  </conditionalFormatting>
  <conditionalFormatting sqref="A202">
    <cfRule type="expression" dxfId="109" priority="218">
      <formula>MOD(ROW(),2)=0</formula>
    </cfRule>
  </conditionalFormatting>
  <conditionalFormatting sqref="A202">
    <cfRule type="containsBlanks" dxfId="108" priority="219">
      <formula>LEN(TRIM(A202))=0</formula>
    </cfRule>
  </conditionalFormatting>
  <conditionalFormatting sqref="A201">
    <cfRule type="expression" dxfId="107" priority="214">
      <formula>MOD(ROW(),2)=0</formula>
    </cfRule>
  </conditionalFormatting>
  <conditionalFormatting sqref="A201">
    <cfRule type="containsBlanks" dxfId="106" priority="215">
      <formula>LEN(TRIM(A201))=0</formula>
    </cfRule>
  </conditionalFormatting>
  <conditionalFormatting sqref="A201">
    <cfRule type="containsBlanks" dxfId="105" priority="216">
      <formula>LEN(TRIM(A201))=0</formula>
    </cfRule>
  </conditionalFormatting>
  <conditionalFormatting sqref="A208">
    <cfRule type="containsBlanks" dxfId="104" priority="208">
      <formula>LEN(TRIM(A208))=0</formula>
    </cfRule>
  </conditionalFormatting>
  <conditionalFormatting sqref="A208">
    <cfRule type="expression" dxfId="103" priority="209">
      <formula>MOD(ROW(),2)=0</formula>
    </cfRule>
  </conditionalFormatting>
  <conditionalFormatting sqref="A208">
    <cfRule type="containsBlanks" dxfId="102" priority="210">
      <formula>LEN(TRIM(A208))=0</formula>
    </cfRule>
  </conditionalFormatting>
  <conditionalFormatting sqref="A207">
    <cfRule type="expression" dxfId="101" priority="205">
      <formula>MOD(ROW(),2)=0</formula>
    </cfRule>
  </conditionalFormatting>
  <conditionalFormatting sqref="A207">
    <cfRule type="containsBlanks" dxfId="100" priority="206">
      <formula>LEN(TRIM(A207))=0</formula>
    </cfRule>
  </conditionalFormatting>
  <conditionalFormatting sqref="A207">
    <cfRule type="containsBlanks" dxfId="99" priority="207">
      <formula>LEN(TRIM(A207))=0</formula>
    </cfRule>
  </conditionalFormatting>
  <conditionalFormatting sqref="A222">
    <cfRule type="containsBlanks" dxfId="98" priority="199">
      <formula>LEN(TRIM(A222))=0</formula>
    </cfRule>
  </conditionalFormatting>
  <conditionalFormatting sqref="A222">
    <cfRule type="expression" dxfId="97" priority="200">
      <formula>MOD(ROW(),2)=0</formula>
    </cfRule>
  </conditionalFormatting>
  <conditionalFormatting sqref="A222">
    <cfRule type="containsBlanks" dxfId="96" priority="201">
      <formula>LEN(TRIM(A222))=0</formula>
    </cfRule>
  </conditionalFormatting>
  <conditionalFormatting sqref="A221">
    <cfRule type="expression" dxfId="95" priority="196">
      <formula>MOD(ROW(),2)=0</formula>
    </cfRule>
  </conditionalFormatting>
  <conditionalFormatting sqref="A221">
    <cfRule type="containsBlanks" dxfId="94" priority="197">
      <formula>LEN(TRIM(A221))=0</formula>
    </cfRule>
  </conditionalFormatting>
  <conditionalFormatting sqref="A221">
    <cfRule type="containsBlanks" dxfId="93" priority="198">
      <formula>LEN(TRIM(A221))=0</formula>
    </cfRule>
  </conditionalFormatting>
  <conditionalFormatting sqref="A237">
    <cfRule type="containsBlanks" dxfId="92" priority="190">
      <formula>LEN(TRIM(A237))=0</formula>
    </cfRule>
  </conditionalFormatting>
  <conditionalFormatting sqref="A237">
    <cfRule type="expression" dxfId="91" priority="191">
      <formula>MOD(ROW(),2)=0</formula>
    </cfRule>
  </conditionalFormatting>
  <conditionalFormatting sqref="A237">
    <cfRule type="containsBlanks" dxfId="90" priority="192">
      <formula>LEN(TRIM(A237))=0</formula>
    </cfRule>
  </conditionalFormatting>
  <conditionalFormatting sqref="A236">
    <cfRule type="expression" dxfId="89" priority="187">
      <formula>MOD(ROW(),2)=0</formula>
    </cfRule>
  </conditionalFormatting>
  <conditionalFormatting sqref="A236">
    <cfRule type="containsBlanks" dxfId="88" priority="188">
      <formula>LEN(TRIM(A236))=0</formula>
    </cfRule>
  </conditionalFormatting>
  <conditionalFormatting sqref="A236">
    <cfRule type="containsBlanks" dxfId="87" priority="189">
      <formula>LEN(TRIM(A236))=0</formula>
    </cfRule>
  </conditionalFormatting>
  <conditionalFormatting sqref="A244">
    <cfRule type="containsBlanks" dxfId="86" priority="181">
      <formula>LEN(TRIM(A244))=0</formula>
    </cfRule>
  </conditionalFormatting>
  <conditionalFormatting sqref="A244">
    <cfRule type="expression" dxfId="85" priority="182">
      <formula>MOD(ROW(),2)=0</formula>
    </cfRule>
  </conditionalFormatting>
  <conditionalFormatting sqref="A244">
    <cfRule type="containsBlanks" dxfId="84" priority="183">
      <formula>LEN(TRIM(A244))=0</formula>
    </cfRule>
  </conditionalFormatting>
  <conditionalFormatting sqref="A243">
    <cfRule type="expression" dxfId="83" priority="178">
      <formula>MOD(ROW(),2)=0</formula>
    </cfRule>
  </conditionalFormatting>
  <conditionalFormatting sqref="A243">
    <cfRule type="containsBlanks" dxfId="82" priority="179">
      <formula>LEN(TRIM(A243))=0</formula>
    </cfRule>
  </conditionalFormatting>
  <conditionalFormatting sqref="A243">
    <cfRule type="containsBlanks" dxfId="81" priority="180">
      <formula>LEN(TRIM(A243))=0</formula>
    </cfRule>
  </conditionalFormatting>
  <conditionalFormatting sqref="A249">
    <cfRule type="containsBlanks" dxfId="80" priority="172">
      <formula>LEN(TRIM(A249))=0</formula>
    </cfRule>
  </conditionalFormatting>
  <conditionalFormatting sqref="A249">
    <cfRule type="expression" dxfId="79" priority="173">
      <formula>MOD(ROW(),2)=0</formula>
    </cfRule>
  </conditionalFormatting>
  <conditionalFormatting sqref="A249">
    <cfRule type="containsBlanks" dxfId="78" priority="174">
      <formula>LEN(TRIM(A249))=0</formula>
    </cfRule>
  </conditionalFormatting>
  <conditionalFormatting sqref="A17">
    <cfRule type="expression" dxfId="77" priority="82">
      <formula>MOD(ROW(),2)=0</formula>
    </cfRule>
  </conditionalFormatting>
  <conditionalFormatting sqref="A17">
    <cfRule type="containsBlanks" dxfId="76" priority="83">
      <formula>LEN(TRIM(A17))=0</formula>
    </cfRule>
  </conditionalFormatting>
  <conditionalFormatting sqref="A17">
    <cfRule type="containsBlanks" dxfId="75" priority="84">
      <formula>LEN(TRIM(A17))=0</formula>
    </cfRule>
  </conditionalFormatting>
  <conditionalFormatting sqref="A18:A37">
    <cfRule type="expression" dxfId="74" priority="79">
      <formula>MOD(ROW(),2)=0</formula>
    </cfRule>
  </conditionalFormatting>
  <conditionalFormatting sqref="A18:A37">
    <cfRule type="containsBlanks" dxfId="73" priority="80">
      <formula>LEN(TRIM(A18))=0</formula>
    </cfRule>
  </conditionalFormatting>
  <conditionalFormatting sqref="A18:A37">
    <cfRule type="containsBlanks" dxfId="72" priority="81">
      <formula>LEN(TRIM(A18))=0</formula>
    </cfRule>
  </conditionalFormatting>
  <conditionalFormatting sqref="A41">
    <cfRule type="expression" dxfId="71" priority="76">
      <formula>MOD(ROW(),2)=0</formula>
    </cfRule>
  </conditionalFormatting>
  <conditionalFormatting sqref="A41">
    <cfRule type="containsBlanks" dxfId="70" priority="77">
      <formula>LEN(TRIM(A41))=0</formula>
    </cfRule>
  </conditionalFormatting>
  <conditionalFormatting sqref="A41">
    <cfRule type="containsBlanks" dxfId="69" priority="78">
      <formula>LEN(TRIM(A41))=0</formula>
    </cfRule>
  </conditionalFormatting>
  <conditionalFormatting sqref="A42:A59">
    <cfRule type="expression" dxfId="68" priority="73">
      <formula>MOD(ROW(),2)=0</formula>
    </cfRule>
  </conditionalFormatting>
  <conditionalFormatting sqref="A42:A59">
    <cfRule type="containsBlanks" dxfId="67" priority="74">
      <formula>LEN(TRIM(A42))=0</formula>
    </cfRule>
  </conditionalFormatting>
  <conditionalFormatting sqref="A42:A59">
    <cfRule type="containsBlanks" dxfId="66" priority="75">
      <formula>LEN(TRIM(A42))=0</formula>
    </cfRule>
  </conditionalFormatting>
  <conditionalFormatting sqref="A63:A66">
    <cfRule type="expression" dxfId="65" priority="70">
      <formula>MOD(ROW(),2)=0</formula>
    </cfRule>
  </conditionalFormatting>
  <conditionalFormatting sqref="A63:A66">
    <cfRule type="containsBlanks" dxfId="64" priority="71">
      <formula>LEN(TRIM(A63))=0</formula>
    </cfRule>
  </conditionalFormatting>
  <conditionalFormatting sqref="A63:A66">
    <cfRule type="containsBlanks" dxfId="63" priority="72">
      <formula>LEN(TRIM(A63))=0</formula>
    </cfRule>
  </conditionalFormatting>
  <conditionalFormatting sqref="A74:A80">
    <cfRule type="expression" dxfId="62" priority="67">
      <formula>MOD(ROW(),2)=0</formula>
    </cfRule>
  </conditionalFormatting>
  <conditionalFormatting sqref="A74:A80">
    <cfRule type="containsBlanks" dxfId="61" priority="68">
      <formula>LEN(TRIM(A74))=0</formula>
    </cfRule>
  </conditionalFormatting>
  <conditionalFormatting sqref="A74:A80">
    <cfRule type="containsBlanks" dxfId="60" priority="69">
      <formula>LEN(TRIM(A74))=0</formula>
    </cfRule>
  </conditionalFormatting>
  <conditionalFormatting sqref="A84:A93">
    <cfRule type="expression" dxfId="59" priority="64">
      <formula>MOD(ROW(),2)=0</formula>
    </cfRule>
  </conditionalFormatting>
  <conditionalFormatting sqref="A84:A93">
    <cfRule type="containsBlanks" dxfId="58" priority="65">
      <formula>LEN(TRIM(A84))=0</formula>
    </cfRule>
  </conditionalFormatting>
  <conditionalFormatting sqref="A84:A93">
    <cfRule type="containsBlanks" dxfId="57" priority="66">
      <formula>LEN(TRIM(A84))=0</formula>
    </cfRule>
  </conditionalFormatting>
  <conditionalFormatting sqref="A97:A99">
    <cfRule type="expression" dxfId="56" priority="61">
      <formula>MOD(ROW(),2)=0</formula>
    </cfRule>
  </conditionalFormatting>
  <conditionalFormatting sqref="A97:A99">
    <cfRule type="containsBlanks" dxfId="55" priority="62">
      <formula>LEN(TRIM(A97))=0</formula>
    </cfRule>
  </conditionalFormatting>
  <conditionalFormatting sqref="A97:A99">
    <cfRule type="containsBlanks" dxfId="54" priority="63">
      <formula>LEN(TRIM(A97))=0</formula>
    </cfRule>
  </conditionalFormatting>
  <conditionalFormatting sqref="A103:A111">
    <cfRule type="expression" dxfId="53" priority="58">
      <formula>MOD(ROW(),2)=0</formula>
    </cfRule>
  </conditionalFormatting>
  <conditionalFormatting sqref="A103:A111">
    <cfRule type="containsBlanks" dxfId="52" priority="59">
      <formula>LEN(TRIM(A103))=0</formula>
    </cfRule>
  </conditionalFormatting>
  <conditionalFormatting sqref="A103:A111">
    <cfRule type="containsBlanks" dxfId="51" priority="60">
      <formula>LEN(TRIM(A103))=0</formula>
    </cfRule>
  </conditionalFormatting>
  <conditionalFormatting sqref="A130:A137">
    <cfRule type="expression" dxfId="50" priority="55">
      <formula>MOD(ROW(),2)=0</formula>
    </cfRule>
  </conditionalFormatting>
  <conditionalFormatting sqref="A130:A137">
    <cfRule type="containsBlanks" dxfId="49" priority="56">
      <formula>LEN(TRIM(A130))=0</formula>
    </cfRule>
  </conditionalFormatting>
  <conditionalFormatting sqref="A130:A137">
    <cfRule type="containsBlanks" dxfId="48" priority="57">
      <formula>LEN(TRIM(A130))=0</formula>
    </cfRule>
  </conditionalFormatting>
  <conditionalFormatting sqref="A140:A148">
    <cfRule type="expression" dxfId="47" priority="52">
      <formula>MOD(ROW(),2)=0</formula>
    </cfRule>
  </conditionalFormatting>
  <conditionalFormatting sqref="A140:A148">
    <cfRule type="containsBlanks" dxfId="46" priority="53">
      <formula>LEN(TRIM(A140))=0</formula>
    </cfRule>
  </conditionalFormatting>
  <conditionalFormatting sqref="A140:A148">
    <cfRule type="containsBlanks" dxfId="45" priority="54">
      <formula>LEN(TRIM(A140))=0</formula>
    </cfRule>
  </conditionalFormatting>
  <conditionalFormatting sqref="A151:A155">
    <cfRule type="expression" dxfId="44" priority="49">
      <formula>MOD(ROW(),2)=0</formula>
    </cfRule>
  </conditionalFormatting>
  <conditionalFormatting sqref="A151:A155">
    <cfRule type="containsBlanks" dxfId="43" priority="50">
      <formula>LEN(TRIM(A151))=0</formula>
    </cfRule>
  </conditionalFormatting>
  <conditionalFormatting sqref="A151:A155">
    <cfRule type="containsBlanks" dxfId="42" priority="51">
      <formula>LEN(TRIM(A151))=0</formula>
    </cfRule>
  </conditionalFormatting>
  <conditionalFormatting sqref="A158:A161">
    <cfRule type="expression" dxfId="41" priority="46">
      <formula>MOD(ROW(),2)=0</formula>
    </cfRule>
  </conditionalFormatting>
  <conditionalFormatting sqref="A158:A161">
    <cfRule type="containsBlanks" dxfId="40" priority="47">
      <formula>LEN(TRIM(A158))=0</formula>
    </cfRule>
  </conditionalFormatting>
  <conditionalFormatting sqref="A158:A161">
    <cfRule type="containsBlanks" dxfId="39" priority="48">
      <formula>LEN(TRIM(A158))=0</formula>
    </cfRule>
  </conditionalFormatting>
  <conditionalFormatting sqref="A164:A166">
    <cfRule type="expression" dxfId="38" priority="43">
      <formula>MOD(ROW(),2)=0</formula>
    </cfRule>
  </conditionalFormatting>
  <conditionalFormatting sqref="A164:A166">
    <cfRule type="containsBlanks" dxfId="37" priority="44">
      <formula>LEN(TRIM(A164))=0</formula>
    </cfRule>
  </conditionalFormatting>
  <conditionalFormatting sqref="A164:A166">
    <cfRule type="containsBlanks" dxfId="36" priority="45">
      <formula>LEN(TRIM(A164))=0</formula>
    </cfRule>
  </conditionalFormatting>
  <conditionalFormatting sqref="A169:A172">
    <cfRule type="expression" dxfId="35" priority="40">
      <formula>MOD(ROW(),2)=0</formula>
    </cfRule>
  </conditionalFormatting>
  <conditionalFormatting sqref="A169:A172">
    <cfRule type="containsBlanks" dxfId="34" priority="41">
      <formula>LEN(TRIM(A169))=0</formula>
    </cfRule>
  </conditionalFormatting>
  <conditionalFormatting sqref="A169:A172">
    <cfRule type="containsBlanks" dxfId="33" priority="42">
      <formula>LEN(TRIM(A169))=0</formula>
    </cfRule>
  </conditionalFormatting>
  <conditionalFormatting sqref="A175:A178">
    <cfRule type="expression" dxfId="32" priority="37">
      <formula>MOD(ROW(),2)=0</formula>
    </cfRule>
  </conditionalFormatting>
  <conditionalFormatting sqref="A175:A178">
    <cfRule type="containsBlanks" dxfId="31" priority="38">
      <formula>LEN(TRIM(A175))=0</formula>
    </cfRule>
  </conditionalFormatting>
  <conditionalFormatting sqref="A175:A178">
    <cfRule type="containsBlanks" dxfId="30" priority="39">
      <formula>LEN(TRIM(A175))=0</formula>
    </cfRule>
  </conditionalFormatting>
  <conditionalFormatting sqref="A181:A184">
    <cfRule type="expression" dxfId="29" priority="34">
      <formula>MOD(ROW(),2)=0</formula>
    </cfRule>
  </conditionalFormatting>
  <conditionalFormatting sqref="A181:A184">
    <cfRule type="containsBlanks" dxfId="28" priority="35">
      <formula>LEN(TRIM(A181))=0</formula>
    </cfRule>
  </conditionalFormatting>
  <conditionalFormatting sqref="A181:A184">
    <cfRule type="containsBlanks" dxfId="27" priority="36">
      <formula>LEN(TRIM(A181))=0</formula>
    </cfRule>
  </conditionalFormatting>
  <conditionalFormatting sqref="A187:A190">
    <cfRule type="expression" dxfId="26" priority="31">
      <formula>MOD(ROW(),2)=0</formula>
    </cfRule>
  </conditionalFormatting>
  <conditionalFormatting sqref="A187:A190">
    <cfRule type="containsBlanks" dxfId="25" priority="32">
      <formula>LEN(TRIM(A187))=0</formula>
    </cfRule>
  </conditionalFormatting>
  <conditionalFormatting sqref="A187:A190">
    <cfRule type="containsBlanks" dxfId="24" priority="33">
      <formula>LEN(TRIM(A187))=0</formula>
    </cfRule>
  </conditionalFormatting>
  <conditionalFormatting sqref="A193:A196">
    <cfRule type="expression" dxfId="23" priority="28">
      <formula>MOD(ROW(),2)=0</formula>
    </cfRule>
  </conditionalFormatting>
  <conditionalFormatting sqref="A193:A196">
    <cfRule type="containsBlanks" dxfId="22" priority="29">
      <formula>LEN(TRIM(A193))=0</formula>
    </cfRule>
  </conditionalFormatting>
  <conditionalFormatting sqref="A193:A196">
    <cfRule type="containsBlanks" dxfId="21" priority="30">
      <formula>LEN(TRIM(A193))=0</formula>
    </cfRule>
  </conditionalFormatting>
  <conditionalFormatting sqref="A199:A200">
    <cfRule type="expression" dxfId="20" priority="25">
      <formula>MOD(ROW(),2)=0</formula>
    </cfRule>
  </conditionalFormatting>
  <conditionalFormatting sqref="A199:A200">
    <cfRule type="containsBlanks" dxfId="19" priority="26">
      <formula>LEN(TRIM(A199))=0</formula>
    </cfRule>
  </conditionalFormatting>
  <conditionalFormatting sqref="A199:A200">
    <cfRule type="containsBlanks" dxfId="18" priority="27">
      <formula>LEN(TRIM(A199))=0</formula>
    </cfRule>
  </conditionalFormatting>
  <conditionalFormatting sqref="A203:A206">
    <cfRule type="expression" dxfId="17" priority="22">
      <formula>MOD(ROW(),2)=0</formula>
    </cfRule>
  </conditionalFormatting>
  <conditionalFormatting sqref="A203:A206">
    <cfRule type="containsBlanks" dxfId="16" priority="23">
      <formula>LEN(TRIM(A203))=0</formula>
    </cfRule>
  </conditionalFormatting>
  <conditionalFormatting sqref="A203:A206">
    <cfRule type="containsBlanks" dxfId="15" priority="24">
      <formula>LEN(TRIM(A203))=0</formula>
    </cfRule>
  </conditionalFormatting>
  <conditionalFormatting sqref="A209:A220">
    <cfRule type="expression" dxfId="14" priority="19">
      <formula>MOD(ROW(),2)=0</formula>
    </cfRule>
  </conditionalFormatting>
  <conditionalFormatting sqref="A209:A220">
    <cfRule type="containsBlanks" dxfId="13" priority="20">
      <formula>LEN(TRIM(A209))=0</formula>
    </cfRule>
  </conditionalFormatting>
  <conditionalFormatting sqref="A209:A220">
    <cfRule type="containsBlanks" dxfId="12" priority="21">
      <formula>LEN(TRIM(A209))=0</formula>
    </cfRule>
  </conditionalFormatting>
  <conditionalFormatting sqref="A223:A235">
    <cfRule type="expression" dxfId="11" priority="16">
      <formula>MOD(ROW(),2)=0</formula>
    </cfRule>
  </conditionalFormatting>
  <conditionalFormatting sqref="A223:A235">
    <cfRule type="containsBlanks" dxfId="10" priority="17">
      <formula>LEN(TRIM(A223))=0</formula>
    </cfRule>
  </conditionalFormatting>
  <conditionalFormatting sqref="A223:A235">
    <cfRule type="containsBlanks" dxfId="9" priority="18">
      <formula>LEN(TRIM(A223))=0</formula>
    </cfRule>
  </conditionalFormatting>
  <conditionalFormatting sqref="A238:A242">
    <cfRule type="expression" dxfId="8" priority="13">
      <formula>MOD(ROW(),2)=0</formula>
    </cfRule>
  </conditionalFormatting>
  <conditionalFormatting sqref="A238:A242">
    <cfRule type="containsBlanks" dxfId="7" priority="14">
      <formula>LEN(TRIM(A238))=0</formula>
    </cfRule>
  </conditionalFormatting>
  <conditionalFormatting sqref="A238:A242">
    <cfRule type="containsBlanks" dxfId="6" priority="15">
      <formula>LEN(TRIM(A238))=0</formula>
    </cfRule>
  </conditionalFormatting>
  <conditionalFormatting sqref="A245:A247">
    <cfRule type="expression" dxfId="5" priority="10">
      <formula>MOD(ROW(),2)=0</formula>
    </cfRule>
  </conditionalFormatting>
  <conditionalFormatting sqref="A245:A247">
    <cfRule type="containsBlanks" dxfId="4" priority="11">
      <formula>LEN(TRIM(A245))=0</formula>
    </cfRule>
  </conditionalFormatting>
  <conditionalFormatting sqref="A245:A247">
    <cfRule type="containsBlanks" dxfId="3" priority="12">
      <formula>LEN(TRIM(A245))=0</formula>
    </cfRule>
  </conditionalFormatting>
  <conditionalFormatting sqref="A250:A256">
    <cfRule type="expression" dxfId="2" priority="7">
      <formula>MOD(ROW(),2)=0</formula>
    </cfRule>
  </conditionalFormatting>
  <conditionalFormatting sqref="A250:A256">
    <cfRule type="containsBlanks" dxfId="1" priority="8">
      <formula>LEN(TRIM(A250))=0</formula>
    </cfRule>
  </conditionalFormatting>
  <conditionalFormatting sqref="A250:A256">
    <cfRule type="containsBlanks" dxfId="0" priority="9">
      <formula>LEN(TRIM(A250))=0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T202"/>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19" t="s">
        <v>917</v>
      </c>
      <c r="B2" s="19" t="s">
        <v>436</v>
      </c>
      <c r="C2" s="20" t="s">
        <v>437</v>
      </c>
      <c r="D2" s="20" t="s">
        <v>199</v>
      </c>
      <c r="E2" s="20" t="s">
        <v>693</v>
      </c>
      <c r="F2" s="20" t="s">
        <v>693</v>
      </c>
      <c r="G2" s="8" t="s">
        <v>918</v>
      </c>
      <c r="H2" s="44" t="s">
        <v>440</v>
      </c>
      <c r="I2" s="19" t="s">
        <v>2</v>
      </c>
      <c r="J2" s="50" t="s">
        <v>919</v>
      </c>
      <c r="K2" s="51"/>
      <c r="L2" s="51"/>
      <c r="M2" s="19" t="s">
        <v>920</v>
      </c>
      <c r="N2" s="52" t="s">
        <v>921</v>
      </c>
      <c r="O2" s="19" t="s">
        <v>492</v>
      </c>
      <c r="P2" s="19" t="s">
        <v>493</v>
      </c>
      <c r="Q2" s="19" t="s">
        <v>922</v>
      </c>
      <c r="R2" s="52" t="s">
        <v>454</v>
      </c>
      <c r="S2" s="19" t="s">
        <v>14</v>
      </c>
      <c r="T2" s="19" t="s">
        <v>18</v>
      </c>
    </row>
    <row r="3" spans="1:20" x14ac:dyDescent="0.3">
      <c r="A3" s="19" t="s">
        <v>923</v>
      </c>
      <c r="B3" s="19" t="s">
        <v>436</v>
      </c>
      <c r="C3" s="20" t="s">
        <v>437</v>
      </c>
      <c r="D3" s="20" t="s">
        <v>199</v>
      </c>
      <c r="E3" s="20" t="s">
        <v>924</v>
      </c>
      <c r="F3" s="20" t="s">
        <v>924</v>
      </c>
      <c r="G3" s="8" t="s">
        <v>918</v>
      </c>
      <c r="H3" s="53"/>
      <c r="I3" s="19" t="s">
        <v>925</v>
      </c>
      <c r="J3" s="50" t="s">
        <v>919</v>
      </c>
      <c r="K3" s="51"/>
      <c r="L3" s="51"/>
      <c r="M3" s="19" t="s">
        <v>920</v>
      </c>
      <c r="N3" s="52" t="s">
        <v>926</v>
      </c>
      <c r="O3" s="19" t="s">
        <v>492</v>
      </c>
      <c r="P3" s="19" t="s">
        <v>927</v>
      </c>
      <c r="Q3" s="19" t="s">
        <v>928</v>
      </c>
      <c r="R3" s="52" t="s">
        <v>454</v>
      </c>
      <c r="S3" s="19" t="s">
        <v>14</v>
      </c>
      <c r="T3" s="19" t="s">
        <v>929</v>
      </c>
    </row>
    <row r="4" spans="1:20" x14ac:dyDescent="0.3">
      <c r="A4" s="19" t="s">
        <v>930</v>
      </c>
      <c r="B4" s="19" t="s">
        <v>436</v>
      </c>
      <c r="C4" s="20" t="s">
        <v>437</v>
      </c>
      <c r="D4" s="20" t="s">
        <v>199</v>
      </c>
      <c r="E4" s="20" t="s">
        <v>931</v>
      </c>
      <c r="F4" s="20" t="s">
        <v>931</v>
      </c>
      <c r="G4" s="8" t="s">
        <v>932</v>
      </c>
      <c r="H4" s="53"/>
      <c r="I4" s="19" t="s">
        <v>933</v>
      </c>
      <c r="J4" s="50" t="s">
        <v>451</v>
      </c>
      <c r="K4" s="54"/>
      <c r="L4" s="54"/>
      <c r="M4" s="19" t="s">
        <v>920</v>
      </c>
      <c r="N4" s="52" t="s">
        <v>926</v>
      </c>
      <c r="O4" s="52" t="s">
        <v>444</v>
      </c>
      <c r="P4" s="19" t="s">
        <v>934</v>
      </c>
      <c r="Q4" s="19" t="s">
        <v>935</v>
      </c>
      <c r="R4" s="52" t="s">
        <v>454</v>
      </c>
      <c r="S4" s="19" t="s">
        <v>15</v>
      </c>
      <c r="T4" s="19" t="s">
        <v>936</v>
      </c>
    </row>
    <row r="5" spans="1:20" x14ac:dyDescent="0.3">
      <c r="A5" s="19" t="s">
        <v>937</v>
      </c>
      <c r="B5" s="19" t="s">
        <v>436</v>
      </c>
      <c r="C5" s="20" t="s">
        <v>437</v>
      </c>
      <c r="D5" s="20" t="s">
        <v>199</v>
      </c>
      <c r="E5" s="20" t="s">
        <v>787</v>
      </c>
      <c r="F5" s="20" t="s">
        <v>938</v>
      </c>
      <c r="G5" s="8" t="s">
        <v>439</v>
      </c>
      <c r="H5" s="44" t="s">
        <v>440</v>
      </c>
      <c r="I5" s="19" t="s">
        <v>3</v>
      </c>
      <c r="J5" s="50" t="s">
        <v>451</v>
      </c>
      <c r="K5" s="54"/>
      <c r="L5" s="54"/>
      <c r="M5" s="19" t="s">
        <v>920</v>
      </c>
      <c r="N5" s="52" t="s">
        <v>921</v>
      </c>
      <c r="O5" s="52" t="s">
        <v>444</v>
      </c>
      <c r="P5" s="19" t="s">
        <v>452</v>
      </c>
      <c r="Q5" s="19" t="s">
        <v>939</v>
      </c>
      <c r="R5" s="52" t="s">
        <v>454</v>
      </c>
      <c r="S5" s="19" t="s">
        <v>15</v>
      </c>
      <c r="T5" s="19" t="s">
        <v>19</v>
      </c>
    </row>
    <row r="6" spans="1:20" x14ac:dyDescent="0.3">
      <c r="A6" s="19" t="s">
        <v>940</v>
      </c>
      <c r="B6" s="19" t="s">
        <v>436</v>
      </c>
      <c r="C6" s="20" t="s">
        <v>437</v>
      </c>
      <c r="D6" s="20" t="s">
        <v>199</v>
      </c>
      <c r="E6" s="20" t="s">
        <v>941</v>
      </c>
      <c r="F6" s="20" t="s">
        <v>941</v>
      </c>
      <c r="G6" s="8" t="s">
        <v>932</v>
      </c>
      <c r="H6" s="53"/>
      <c r="I6" s="19" t="s">
        <v>942</v>
      </c>
      <c r="J6" s="50" t="s">
        <v>451</v>
      </c>
      <c r="K6" s="51"/>
      <c r="L6" s="51"/>
      <c r="M6" s="19" t="s">
        <v>920</v>
      </c>
      <c r="N6" s="52" t="s">
        <v>926</v>
      </c>
      <c r="O6" s="19" t="s">
        <v>492</v>
      </c>
      <c r="P6" s="19" t="s">
        <v>493</v>
      </c>
      <c r="Q6" s="19" t="s">
        <v>943</v>
      </c>
      <c r="R6" s="52" t="s">
        <v>454</v>
      </c>
      <c r="S6" s="19" t="s">
        <v>197</v>
      </c>
      <c r="T6" s="19" t="s">
        <v>20</v>
      </c>
    </row>
    <row r="7" spans="1:20" x14ac:dyDescent="0.3">
      <c r="A7" s="1">
        <v>6032486</v>
      </c>
      <c r="B7" s="19" t="s">
        <v>944</v>
      </c>
      <c r="C7" s="20"/>
      <c r="D7" s="20" t="s">
        <v>199</v>
      </c>
      <c r="E7" s="20"/>
      <c r="F7" s="20"/>
      <c r="G7" s="8" t="s">
        <v>439</v>
      </c>
      <c r="H7" s="44" t="s">
        <v>440</v>
      </c>
      <c r="I7" s="52" t="s">
        <v>4</v>
      </c>
      <c r="J7" s="50" t="s">
        <v>945</v>
      </c>
      <c r="K7" s="51"/>
      <c r="L7" s="51"/>
      <c r="M7" s="52" t="s">
        <v>920</v>
      </c>
      <c r="N7" s="52" t="s">
        <v>921</v>
      </c>
      <c r="O7" s="52" t="s">
        <v>444</v>
      </c>
      <c r="P7" s="19" t="s">
        <v>12</v>
      </c>
      <c r="Q7" t="s">
        <v>946</v>
      </c>
      <c r="R7" s="52" t="s">
        <v>454</v>
      </c>
      <c r="S7" s="19"/>
      <c r="T7" s="19"/>
    </row>
    <row r="8" spans="1:20" x14ac:dyDescent="0.3">
      <c r="A8" s="19" t="s">
        <v>947</v>
      </c>
      <c r="B8" s="19" t="s">
        <v>436</v>
      </c>
      <c r="C8" s="20" t="s">
        <v>437</v>
      </c>
      <c r="D8" s="20" t="s">
        <v>199</v>
      </c>
      <c r="E8" s="20" t="s">
        <v>948</v>
      </c>
      <c r="F8" s="20" t="s">
        <v>948</v>
      </c>
      <c r="G8" s="8" t="s">
        <v>439</v>
      </c>
      <c r="H8" s="44" t="s">
        <v>440</v>
      </c>
      <c r="I8" s="19" t="s">
        <v>5</v>
      </c>
      <c r="J8" s="50" t="s">
        <v>919</v>
      </c>
      <c r="K8" s="51"/>
      <c r="L8" s="51"/>
      <c r="M8" s="19" t="s">
        <v>920</v>
      </c>
      <c r="N8" s="52" t="s">
        <v>921</v>
      </c>
      <c r="O8" s="19" t="s">
        <v>492</v>
      </c>
      <c r="P8" s="19" t="s">
        <v>493</v>
      </c>
      <c r="Q8" s="19" t="s">
        <v>949</v>
      </c>
      <c r="R8" s="52" t="s">
        <v>454</v>
      </c>
      <c r="S8" s="19" t="s">
        <v>14</v>
      </c>
      <c r="T8" s="19" t="s">
        <v>18</v>
      </c>
    </row>
    <row r="9" spans="1:20" x14ac:dyDescent="0.3">
      <c r="A9" s="19" t="s">
        <v>950</v>
      </c>
      <c r="B9" s="19" t="s">
        <v>436</v>
      </c>
      <c r="C9" s="20" t="s">
        <v>437</v>
      </c>
      <c r="D9" s="20" t="s">
        <v>199</v>
      </c>
      <c r="E9" s="20" t="s">
        <v>461</v>
      </c>
      <c r="F9" s="20" t="s">
        <v>461</v>
      </c>
      <c r="G9" s="8" t="s">
        <v>932</v>
      </c>
      <c r="H9" s="53"/>
      <c r="I9" s="19" t="s">
        <v>951</v>
      </c>
      <c r="J9" s="50" t="s">
        <v>451</v>
      </c>
      <c r="K9" s="51"/>
      <c r="L9" s="51"/>
      <c r="M9" s="19" t="s">
        <v>920</v>
      </c>
      <c r="N9" s="52" t="s">
        <v>926</v>
      </c>
      <c r="O9" s="19" t="s">
        <v>492</v>
      </c>
      <c r="P9" s="19" t="s">
        <v>927</v>
      </c>
      <c r="Q9" s="19" t="s">
        <v>952</v>
      </c>
      <c r="R9" s="52" t="s">
        <v>454</v>
      </c>
      <c r="S9" s="19" t="s">
        <v>197</v>
      </c>
      <c r="T9" s="19" t="s">
        <v>953</v>
      </c>
    </row>
    <row r="10" spans="1:20" x14ac:dyDescent="0.3">
      <c r="A10" s="19" t="s">
        <v>954</v>
      </c>
      <c r="B10" s="19" t="s">
        <v>436</v>
      </c>
      <c r="C10" s="20" t="s">
        <v>437</v>
      </c>
      <c r="D10" s="20" t="s">
        <v>199</v>
      </c>
      <c r="E10" s="20" t="s">
        <v>792</v>
      </c>
      <c r="F10" s="20" t="s">
        <v>955</v>
      </c>
      <c r="G10" s="8" t="s">
        <v>932</v>
      </c>
      <c r="H10" s="53"/>
      <c r="I10" s="19" t="s">
        <v>956</v>
      </c>
      <c r="J10" s="50" t="s">
        <v>451</v>
      </c>
      <c r="K10" s="51"/>
      <c r="L10" s="51"/>
      <c r="M10" s="19" t="s">
        <v>920</v>
      </c>
      <c r="N10" s="52" t="s">
        <v>926</v>
      </c>
      <c r="O10" s="19" t="s">
        <v>492</v>
      </c>
      <c r="P10" s="19" t="s">
        <v>493</v>
      </c>
      <c r="Q10" s="19" t="s">
        <v>957</v>
      </c>
      <c r="R10" s="52" t="s">
        <v>454</v>
      </c>
      <c r="S10" s="19" t="s">
        <v>197</v>
      </c>
      <c r="T10" s="19" t="s">
        <v>20</v>
      </c>
    </row>
    <row r="11" spans="1:20" x14ac:dyDescent="0.3">
      <c r="A11" s="19" t="s">
        <v>958</v>
      </c>
      <c r="B11" s="19" t="s">
        <v>436</v>
      </c>
      <c r="C11" s="20" t="s">
        <v>437</v>
      </c>
      <c r="D11" s="20" t="s">
        <v>25</v>
      </c>
      <c r="E11" s="20" t="s">
        <v>959</v>
      </c>
      <c r="F11" s="20" t="s">
        <v>826</v>
      </c>
      <c r="G11" s="8" t="s">
        <v>788</v>
      </c>
      <c r="H11" s="53"/>
      <c r="I11" s="19" t="s">
        <v>960</v>
      </c>
      <c r="J11" s="50" t="s">
        <v>451</v>
      </c>
      <c r="K11" s="54"/>
      <c r="L11" s="54"/>
      <c r="M11" s="19" t="s">
        <v>920</v>
      </c>
      <c r="N11" s="52" t="s">
        <v>926</v>
      </c>
      <c r="O11" s="52" t="s">
        <v>444</v>
      </c>
      <c r="P11" s="19" t="s">
        <v>961</v>
      </c>
      <c r="Q11" s="19" t="s">
        <v>962</v>
      </c>
      <c r="R11" s="52" t="s">
        <v>454</v>
      </c>
      <c r="S11" s="19" t="s">
        <v>16</v>
      </c>
      <c r="T11" s="19" t="s">
        <v>963</v>
      </c>
    </row>
    <row r="12" spans="1:20" x14ac:dyDescent="0.3">
      <c r="A12" s="55" t="s">
        <v>964</v>
      </c>
      <c r="B12" s="19" t="s">
        <v>436</v>
      </c>
      <c r="C12" s="20" t="s">
        <v>437</v>
      </c>
      <c r="D12" s="20" t="s">
        <v>199</v>
      </c>
      <c r="E12" s="20" t="s">
        <v>461</v>
      </c>
      <c r="F12" s="20" t="s">
        <v>965</v>
      </c>
      <c r="G12" s="56" t="s">
        <v>439</v>
      </c>
      <c r="H12" s="44" t="s">
        <v>440</v>
      </c>
      <c r="I12" s="55" t="s">
        <v>6</v>
      </c>
      <c r="J12" s="50" t="s">
        <v>451</v>
      </c>
      <c r="K12" s="51"/>
      <c r="L12" s="51"/>
      <c r="M12" s="47" t="s">
        <v>920</v>
      </c>
      <c r="N12" s="52" t="s">
        <v>921</v>
      </c>
      <c r="O12" s="19" t="s">
        <v>492</v>
      </c>
      <c r="P12" s="55" t="s">
        <v>493</v>
      </c>
      <c r="Q12" s="55" t="s">
        <v>966</v>
      </c>
      <c r="R12" s="52" t="s">
        <v>454</v>
      </c>
      <c r="S12" s="19" t="s">
        <v>17</v>
      </c>
      <c r="T12" s="55" t="s">
        <v>20</v>
      </c>
    </row>
    <row r="13" spans="1:20" x14ac:dyDescent="0.3">
      <c r="A13" s="57">
        <v>8008825</v>
      </c>
      <c r="B13" s="19" t="s">
        <v>944</v>
      </c>
      <c r="C13" s="20"/>
      <c r="D13" s="20" t="s">
        <v>199</v>
      </c>
      <c r="E13" s="20"/>
      <c r="F13" s="20"/>
      <c r="G13" s="8" t="s">
        <v>439</v>
      </c>
      <c r="H13" s="44" t="s">
        <v>440</v>
      </c>
      <c r="I13" s="52" t="s">
        <v>7</v>
      </c>
      <c r="J13" s="50" t="s">
        <v>945</v>
      </c>
      <c r="K13" s="51"/>
      <c r="L13" s="51"/>
      <c r="M13" s="52" t="s">
        <v>920</v>
      </c>
      <c r="N13" s="52" t="s">
        <v>921</v>
      </c>
      <c r="O13" s="52" t="s">
        <v>444</v>
      </c>
      <c r="P13" s="52" t="s">
        <v>13</v>
      </c>
      <c r="Q13" t="s">
        <v>967</v>
      </c>
      <c r="R13" s="52" t="s">
        <v>454</v>
      </c>
      <c r="S13" s="19" t="s">
        <v>15</v>
      </c>
      <c r="T13" s="9"/>
    </row>
    <row r="14" spans="1:20" x14ac:dyDescent="0.3">
      <c r="A14" s="19" t="s">
        <v>968</v>
      </c>
      <c r="B14" s="19" t="s">
        <v>436</v>
      </c>
      <c r="C14" s="20" t="s">
        <v>437</v>
      </c>
      <c r="D14" s="20" t="s">
        <v>199</v>
      </c>
      <c r="E14" s="20" t="s">
        <v>969</v>
      </c>
      <c r="F14" s="20" t="s">
        <v>969</v>
      </c>
      <c r="G14" s="8" t="s">
        <v>439</v>
      </c>
      <c r="H14" s="53" t="s">
        <v>440</v>
      </c>
      <c r="I14" s="19" t="s">
        <v>970</v>
      </c>
      <c r="J14" s="50" t="s">
        <v>451</v>
      </c>
      <c r="K14" s="54"/>
      <c r="L14" s="54"/>
      <c r="M14" s="19" t="s">
        <v>920</v>
      </c>
      <c r="N14" s="52" t="s">
        <v>926</v>
      </c>
      <c r="O14" s="52" t="s">
        <v>444</v>
      </c>
      <c r="P14" s="19" t="s">
        <v>452</v>
      </c>
      <c r="Q14" s="19" t="s">
        <v>971</v>
      </c>
      <c r="R14" s="52" t="s">
        <v>454</v>
      </c>
      <c r="S14" s="19" t="s">
        <v>197</v>
      </c>
      <c r="T14" s="19" t="s">
        <v>972</v>
      </c>
    </row>
    <row r="15" spans="1:20" x14ac:dyDescent="0.3">
      <c r="A15" s="58" t="s">
        <v>973</v>
      </c>
      <c r="B15" s="19" t="s">
        <v>436</v>
      </c>
      <c r="C15" s="20" t="s">
        <v>437</v>
      </c>
      <c r="D15" s="20" t="s">
        <v>199</v>
      </c>
      <c r="E15" s="20" t="s">
        <v>974</v>
      </c>
      <c r="F15" s="20" t="s">
        <v>975</v>
      </c>
      <c r="G15" s="56" t="s">
        <v>932</v>
      </c>
      <c r="H15" s="20"/>
      <c r="I15" s="58" t="s">
        <v>976</v>
      </c>
      <c r="J15" s="50" t="s">
        <v>565</v>
      </c>
      <c r="K15" s="51"/>
      <c r="L15" s="51"/>
      <c r="M15" s="19" t="s">
        <v>920</v>
      </c>
      <c r="N15" s="52" t="s">
        <v>926</v>
      </c>
      <c r="O15" s="55" t="s">
        <v>492</v>
      </c>
      <c r="P15" s="58" t="s">
        <v>977</v>
      </c>
      <c r="Q15" s="58" t="s">
        <v>978</v>
      </c>
      <c r="R15" s="52" t="s">
        <v>454</v>
      </c>
      <c r="S15" s="55" t="s">
        <v>536</v>
      </c>
      <c r="T15" s="58" t="s">
        <v>979</v>
      </c>
    </row>
    <row r="16" spans="1:20" x14ac:dyDescent="0.3">
      <c r="A16" s="19" t="s">
        <v>980</v>
      </c>
      <c r="B16" s="19" t="s">
        <v>436</v>
      </c>
      <c r="C16" s="20" t="s">
        <v>437</v>
      </c>
      <c r="D16" s="20" t="s">
        <v>199</v>
      </c>
      <c r="E16" s="20" t="s">
        <v>981</v>
      </c>
      <c r="F16" s="20" t="s">
        <v>982</v>
      </c>
      <c r="G16" s="56" t="s">
        <v>439</v>
      </c>
      <c r="H16" s="44" t="s">
        <v>440</v>
      </c>
      <c r="I16" s="19" t="s">
        <v>8</v>
      </c>
      <c r="J16" s="50" t="s">
        <v>451</v>
      </c>
      <c r="K16" s="54"/>
      <c r="L16" s="54"/>
      <c r="M16" s="19" t="s">
        <v>920</v>
      </c>
      <c r="N16" s="52" t="s">
        <v>921</v>
      </c>
      <c r="O16" s="52" t="s">
        <v>444</v>
      </c>
      <c r="P16" s="19" t="s">
        <v>983</v>
      </c>
      <c r="Q16" s="19" t="s">
        <v>984</v>
      </c>
      <c r="R16" s="52" t="s">
        <v>454</v>
      </c>
      <c r="S16" s="19" t="s">
        <v>16</v>
      </c>
      <c r="T16" s="19" t="s">
        <v>21</v>
      </c>
    </row>
    <row r="17" spans="1:20" x14ac:dyDescent="0.3">
      <c r="A17" s="19" t="s">
        <v>985</v>
      </c>
      <c r="B17" s="19" t="s">
        <v>436</v>
      </c>
      <c r="C17" s="20" t="s">
        <v>437</v>
      </c>
      <c r="D17" s="20" t="s">
        <v>199</v>
      </c>
      <c r="E17" s="20" t="s">
        <v>986</v>
      </c>
      <c r="F17" s="20" t="s">
        <v>986</v>
      </c>
      <c r="G17" s="56" t="s">
        <v>439</v>
      </c>
      <c r="H17" s="44" t="s">
        <v>440</v>
      </c>
      <c r="I17" s="19" t="s">
        <v>9</v>
      </c>
      <c r="J17" s="50" t="s">
        <v>451</v>
      </c>
      <c r="K17" s="54"/>
      <c r="L17" s="54"/>
      <c r="M17" s="19" t="s">
        <v>920</v>
      </c>
      <c r="N17" s="52" t="s">
        <v>921</v>
      </c>
      <c r="O17" s="52" t="s">
        <v>444</v>
      </c>
      <c r="P17" s="19" t="s">
        <v>452</v>
      </c>
      <c r="Q17" s="19" t="s">
        <v>987</v>
      </c>
      <c r="R17" s="52" t="s">
        <v>454</v>
      </c>
      <c r="S17" s="19" t="s">
        <v>15</v>
      </c>
      <c r="T17" s="19" t="s">
        <v>19</v>
      </c>
    </row>
    <row r="18" spans="1:20" x14ac:dyDescent="0.3">
      <c r="A18" s="19" t="s">
        <v>988</v>
      </c>
      <c r="B18" s="19" t="s">
        <v>436</v>
      </c>
      <c r="C18" s="20" t="s">
        <v>476</v>
      </c>
      <c r="D18" s="20" t="s">
        <v>199</v>
      </c>
      <c r="E18" s="20" t="s">
        <v>989</v>
      </c>
      <c r="F18" s="20" t="s">
        <v>539</v>
      </c>
      <c r="G18" s="8" t="s">
        <v>788</v>
      </c>
      <c r="H18" s="44" t="s">
        <v>440</v>
      </c>
      <c r="I18" s="19" t="s">
        <v>990</v>
      </c>
      <c r="J18" s="50" t="s">
        <v>451</v>
      </c>
      <c r="K18" s="54"/>
      <c r="L18" s="54"/>
      <c r="M18" s="19" t="s">
        <v>920</v>
      </c>
      <c r="N18" s="52" t="s">
        <v>921</v>
      </c>
      <c r="O18" s="52" t="s">
        <v>444</v>
      </c>
      <c r="P18" s="19" t="s">
        <v>991</v>
      </c>
      <c r="Q18" s="19" t="s">
        <v>992</v>
      </c>
      <c r="R18" s="52" t="s">
        <v>454</v>
      </c>
      <c r="S18" s="19" t="s">
        <v>15</v>
      </c>
      <c r="T18" s="19" t="s">
        <v>993</v>
      </c>
    </row>
    <row r="19" spans="1:20" ht="28.8" x14ac:dyDescent="0.3">
      <c r="A19" s="19" t="s">
        <v>994</v>
      </c>
      <c r="B19" s="19" t="s">
        <v>436</v>
      </c>
      <c r="C19" s="20" t="s">
        <v>437</v>
      </c>
      <c r="D19" s="20" t="s">
        <v>199</v>
      </c>
      <c r="E19" s="20" t="s">
        <v>995</v>
      </c>
      <c r="F19" s="20" t="s">
        <v>874</v>
      </c>
      <c r="G19" s="8" t="s">
        <v>996</v>
      </c>
      <c r="H19" s="53"/>
      <c r="I19" s="19" t="s">
        <v>997</v>
      </c>
      <c r="J19" s="50" t="s">
        <v>451</v>
      </c>
      <c r="K19" s="54"/>
      <c r="L19" s="54"/>
      <c r="M19" s="19" t="s">
        <v>920</v>
      </c>
      <c r="N19" s="52" t="s">
        <v>926</v>
      </c>
      <c r="O19" s="52" t="s">
        <v>444</v>
      </c>
      <c r="P19" s="19" t="s">
        <v>991</v>
      </c>
      <c r="Q19" s="19" t="s">
        <v>998</v>
      </c>
      <c r="R19" s="52" t="s">
        <v>454</v>
      </c>
      <c r="S19" s="19" t="s">
        <v>15</v>
      </c>
      <c r="T19" s="19" t="s">
        <v>999</v>
      </c>
    </row>
    <row r="20" spans="1:20" x14ac:dyDescent="0.3">
      <c r="A20" s="19" t="s">
        <v>1000</v>
      </c>
      <c r="B20" s="19" t="s">
        <v>436</v>
      </c>
      <c r="C20" s="20" t="s">
        <v>437</v>
      </c>
      <c r="D20" s="20" t="s">
        <v>199</v>
      </c>
      <c r="E20" s="20" t="s">
        <v>470</v>
      </c>
      <c r="F20" s="20" t="s">
        <v>1001</v>
      </c>
      <c r="G20" s="8" t="s">
        <v>439</v>
      </c>
      <c r="H20" s="44" t="s">
        <v>440</v>
      </c>
      <c r="I20" s="19" t="s">
        <v>10</v>
      </c>
      <c r="J20" s="50" t="s">
        <v>919</v>
      </c>
      <c r="K20" s="54"/>
      <c r="L20" s="54"/>
      <c r="M20" s="19" t="s">
        <v>920</v>
      </c>
      <c r="N20" s="52" t="s">
        <v>921</v>
      </c>
      <c r="O20" s="52" t="s">
        <v>444</v>
      </c>
      <c r="P20" s="19" t="s">
        <v>452</v>
      </c>
      <c r="Q20" s="19" t="s">
        <v>1002</v>
      </c>
      <c r="R20" s="52" t="s">
        <v>454</v>
      </c>
      <c r="S20" s="52" t="s">
        <v>14</v>
      </c>
      <c r="T20" s="19" t="s">
        <v>22</v>
      </c>
    </row>
    <row r="21" spans="1:20" x14ac:dyDescent="0.3">
      <c r="A21" s="19" t="s">
        <v>1003</v>
      </c>
      <c r="B21" s="19" t="s">
        <v>436</v>
      </c>
      <c r="C21" s="20" t="s">
        <v>437</v>
      </c>
      <c r="D21" s="20" t="s">
        <v>199</v>
      </c>
      <c r="E21" s="20" t="s">
        <v>959</v>
      </c>
      <c r="F21" s="20" t="s">
        <v>855</v>
      </c>
      <c r="G21" s="8" t="s">
        <v>439</v>
      </c>
      <c r="H21" s="53"/>
      <c r="I21" s="52" t="s">
        <v>1004</v>
      </c>
      <c r="J21" s="50" t="s">
        <v>451</v>
      </c>
      <c r="K21" s="54"/>
      <c r="L21" s="54"/>
      <c r="M21" s="19" t="s">
        <v>920</v>
      </c>
      <c r="N21" s="52" t="s">
        <v>926</v>
      </c>
      <c r="O21" s="52" t="s">
        <v>444</v>
      </c>
      <c r="P21" s="19" t="s">
        <v>1005</v>
      </c>
      <c r="Q21" s="19" t="s">
        <v>1006</v>
      </c>
      <c r="R21" s="52" t="s">
        <v>454</v>
      </c>
      <c r="S21" s="19" t="s">
        <v>16</v>
      </c>
      <c r="T21" s="19" t="s">
        <v>1007</v>
      </c>
    </row>
    <row r="22" spans="1:20" x14ac:dyDescent="0.3">
      <c r="A22" s="19" t="s">
        <v>1008</v>
      </c>
      <c r="B22" s="19" t="s">
        <v>436</v>
      </c>
      <c r="C22" s="20" t="s">
        <v>437</v>
      </c>
      <c r="D22" s="20" t="s">
        <v>25</v>
      </c>
      <c r="E22" s="20" t="s">
        <v>1009</v>
      </c>
      <c r="F22" s="20" t="s">
        <v>1009</v>
      </c>
      <c r="G22" s="8" t="s">
        <v>439</v>
      </c>
      <c r="H22" s="44" t="s">
        <v>440</v>
      </c>
      <c r="I22" s="19" t="s">
        <v>11</v>
      </c>
      <c r="J22" s="50" t="s">
        <v>919</v>
      </c>
      <c r="K22" s="51"/>
      <c r="L22" s="51"/>
      <c r="M22" s="19" t="s">
        <v>920</v>
      </c>
      <c r="N22" s="52" t="s">
        <v>921</v>
      </c>
      <c r="O22" s="19" t="s">
        <v>492</v>
      </c>
      <c r="P22" s="19" t="s">
        <v>493</v>
      </c>
      <c r="Q22" s="19" t="s">
        <v>1010</v>
      </c>
      <c r="R22" s="52" t="s">
        <v>454</v>
      </c>
      <c r="S22" s="19" t="s">
        <v>14</v>
      </c>
      <c r="T22" s="19" t="s">
        <v>23</v>
      </c>
    </row>
    <row r="23" spans="1:20" x14ac:dyDescent="0.3">
      <c r="A23" s="7" t="s">
        <v>1011</v>
      </c>
      <c r="B23" s="19" t="s">
        <v>436</v>
      </c>
      <c r="C23" s="20" t="s">
        <v>437</v>
      </c>
      <c r="D23" s="20" t="s">
        <v>199</v>
      </c>
      <c r="E23" s="20" t="s">
        <v>1012</v>
      </c>
      <c r="F23" s="20" t="s">
        <v>1012</v>
      </c>
      <c r="G23" s="22" t="s">
        <v>932</v>
      </c>
      <c r="H23" s="24"/>
      <c r="I23" s="7" t="s">
        <v>1013</v>
      </c>
      <c r="J23" s="24" t="s">
        <v>575</v>
      </c>
      <c r="K23" s="25"/>
      <c r="L23" s="35" t="s">
        <v>25</v>
      </c>
      <c r="M23" s="7" t="s">
        <v>484</v>
      </c>
      <c r="N23" s="7" t="s">
        <v>1014</v>
      </c>
      <c r="O23" s="7" t="s">
        <v>492</v>
      </c>
      <c r="P23" s="7" t="s">
        <v>725</v>
      </c>
      <c r="Q23" s="7" t="s">
        <v>1015</v>
      </c>
      <c r="R23" s="7" t="s">
        <v>488</v>
      </c>
      <c r="S23" s="7" t="s">
        <v>16</v>
      </c>
      <c r="T23" s="7" t="s">
        <v>1016</v>
      </c>
    </row>
    <row r="24" spans="1:20" x14ac:dyDescent="0.3">
      <c r="A24" s="59">
        <v>8016203</v>
      </c>
      <c r="B24" s="19" t="s">
        <v>944</v>
      </c>
      <c r="C24" s="20"/>
      <c r="D24" s="20" t="s">
        <v>199</v>
      </c>
      <c r="E24" s="20"/>
      <c r="F24" s="20"/>
      <c r="G24" s="22" t="s">
        <v>932</v>
      </c>
      <c r="H24" s="24"/>
      <c r="I24" s="7" t="s">
        <v>1017</v>
      </c>
      <c r="J24" s="24" t="s">
        <v>451</v>
      </c>
      <c r="K24" s="25"/>
      <c r="L24" s="35" t="s">
        <v>25</v>
      </c>
      <c r="M24" s="7" t="s">
        <v>484</v>
      </c>
      <c r="N24" s="7" t="s">
        <v>1014</v>
      </c>
      <c r="O24" s="7" t="s">
        <v>492</v>
      </c>
      <c r="P24" s="7" t="s">
        <v>547</v>
      </c>
      <c r="Q24" s="36" t="s">
        <v>1018</v>
      </c>
      <c r="R24" s="7"/>
      <c r="S24" s="7"/>
      <c r="T24" s="7"/>
    </row>
    <row r="25" spans="1:20" x14ac:dyDescent="0.3">
      <c r="A25" s="7" t="s">
        <v>1019</v>
      </c>
      <c r="B25" s="19" t="s">
        <v>436</v>
      </c>
      <c r="C25" s="20" t="s">
        <v>437</v>
      </c>
      <c r="D25" s="20" t="s">
        <v>25</v>
      </c>
      <c r="E25" s="20" t="s">
        <v>826</v>
      </c>
      <c r="F25" s="20" t="s">
        <v>826</v>
      </c>
      <c r="G25" s="22" t="s">
        <v>932</v>
      </c>
      <c r="H25" s="24"/>
      <c r="I25" s="7" t="s">
        <v>1020</v>
      </c>
      <c r="J25" s="24" t="s">
        <v>441</v>
      </c>
      <c r="K25" s="25"/>
      <c r="L25" s="35" t="s">
        <v>25</v>
      </c>
      <c r="M25" s="7" t="s">
        <v>484</v>
      </c>
      <c r="N25" s="7" t="s">
        <v>1014</v>
      </c>
      <c r="O25" s="7" t="s">
        <v>492</v>
      </c>
      <c r="P25" s="7" t="s">
        <v>1021</v>
      </c>
      <c r="Q25" s="7" t="s">
        <v>1022</v>
      </c>
      <c r="R25" s="7" t="s">
        <v>447</v>
      </c>
      <c r="S25" s="7" t="s">
        <v>197</v>
      </c>
      <c r="T25" s="7" t="s">
        <v>1023</v>
      </c>
    </row>
    <row r="26" spans="1:20" x14ac:dyDescent="0.3">
      <c r="A26" s="7" t="s">
        <v>763</v>
      </c>
      <c r="B26" s="19" t="s">
        <v>436</v>
      </c>
      <c r="C26" s="20" t="s">
        <v>476</v>
      </c>
      <c r="D26" s="20" t="s">
        <v>199</v>
      </c>
      <c r="E26" s="20" t="s">
        <v>764</v>
      </c>
      <c r="F26" s="20" t="s">
        <v>638</v>
      </c>
      <c r="G26" s="22" t="s">
        <v>439</v>
      </c>
      <c r="H26" s="44" t="s">
        <v>440</v>
      </c>
      <c r="I26" s="7" t="s">
        <v>765</v>
      </c>
      <c r="J26" s="24" t="s">
        <v>505</v>
      </c>
      <c r="K26" s="25"/>
      <c r="L26" s="25"/>
      <c r="M26" s="7" t="s">
        <v>484</v>
      </c>
      <c r="N26" s="7" t="s">
        <v>766</v>
      </c>
      <c r="O26" s="7" t="s">
        <v>492</v>
      </c>
      <c r="P26" s="7" t="s">
        <v>493</v>
      </c>
      <c r="Q26" s="7" t="s">
        <v>767</v>
      </c>
      <c r="R26" s="7" t="s">
        <v>507</v>
      </c>
      <c r="S26" s="7" t="s">
        <v>15</v>
      </c>
      <c r="T26" s="7" t="s">
        <v>23</v>
      </c>
    </row>
    <row r="27" spans="1:20" x14ac:dyDescent="0.3">
      <c r="A27" s="7" t="s">
        <v>768</v>
      </c>
      <c r="B27" s="19" t="s">
        <v>436</v>
      </c>
      <c r="C27" s="20" t="s">
        <v>476</v>
      </c>
      <c r="D27" s="20" t="s">
        <v>199</v>
      </c>
      <c r="E27" s="20" t="s">
        <v>769</v>
      </c>
      <c r="F27" s="20" t="s">
        <v>481</v>
      </c>
      <c r="G27" s="22" t="s">
        <v>439</v>
      </c>
      <c r="H27" s="44" t="s">
        <v>440</v>
      </c>
      <c r="I27" s="7" t="s">
        <v>770</v>
      </c>
      <c r="J27" s="24" t="s">
        <v>441</v>
      </c>
      <c r="K27" s="25"/>
      <c r="L27" s="35" t="s">
        <v>25</v>
      </c>
      <c r="M27" s="7" t="s">
        <v>484</v>
      </c>
      <c r="N27" s="7" t="s">
        <v>766</v>
      </c>
      <c r="O27" s="7" t="s">
        <v>492</v>
      </c>
      <c r="P27" s="7" t="s">
        <v>547</v>
      </c>
      <c r="Q27" s="7" t="s">
        <v>771</v>
      </c>
      <c r="R27" s="7" t="s">
        <v>447</v>
      </c>
      <c r="S27" s="7" t="s">
        <v>197</v>
      </c>
      <c r="T27" s="7" t="s">
        <v>549</v>
      </c>
    </row>
    <row r="28" spans="1:20" x14ac:dyDescent="0.3">
      <c r="A28" s="7" t="s">
        <v>1024</v>
      </c>
      <c r="B28" s="19" t="s">
        <v>436</v>
      </c>
      <c r="C28" s="20" t="s">
        <v>476</v>
      </c>
      <c r="D28" s="20" t="s">
        <v>199</v>
      </c>
      <c r="E28" s="20" t="s">
        <v>1025</v>
      </c>
      <c r="F28" s="20" t="s">
        <v>1025</v>
      </c>
      <c r="G28" s="22" t="s">
        <v>932</v>
      </c>
      <c r="H28" s="24"/>
      <c r="I28" s="7" t="s">
        <v>1026</v>
      </c>
      <c r="J28" s="24" t="s">
        <v>472</v>
      </c>
      <c r="K28" s="25"/>
      <c r="L28" s="25"/>
      <c r="M28" s="7" t="s">
        <v>484</v>
      </c>
      <c r="N28" s="7" t="s">
        <v>1014</v>
      </c>
      <c r="O28" s="7" t="s">
        <v>492</v>
      </c>
      <c r="P28" s="7" t="s">
        <v>927</v>
      </c>
      <c r="Q28" s="7" t="s">
        <v>1027</v>
      </c>
      <c r="R28" s="7" t="s">
        <v>474</v>
      </c>
      <c r="S28" s="7" t="s">
        <v>14</v>
      </c>
      <c r="T28" s="7" t="s">
        <v>1028</v>
      </c>
    </row>
    <row r="29" spans="1:20" x14ac:dyDescent="0.3">
      <c r="A29" s="7" t="s">
        <v>1029</v>
      </c>
      <c r="B29" s="19" t="s">
        <v>436</v>
      </c>
      <c r="C29" s="20" t="s">
        <v>437</v>
      </c>
      <c r="D29" s="20" t="s">
        <v>199</v>
      </c>
      <c r="E29" s="20" t="s">
        <v>1030</v>
      </c>
      <c r="F29" s="20" t="s">
        <v>1031</v>
      </c>
      <c r="G29" s="22" t="s">
        <v>932</v>
      </c>
      <c r="H29" s="24"/>
      <c r="I29" s="7" t="s">
        <v>1032</v>
      </c>
      <c r="J29" s="24" t="s">
        <v>451</v>
      </c>
      <c r="K29" s="25"/>
      <c r="L29" s="25"/>
      <c r="M29" s="7" t="s">
        <v>484</v>
      </c>
      <c r="N29" s="7" t="s">
        <v>1014</v>
      </c>
      <c r="O29" s="7" t="s">
        <v>492</v>
      </c>
      <c r="P29" s="7" t="s">
        <v>493</v>
      </c>
      <c r="Q29" s="7" t="s">
        <v>1033</v>
      </c>
      <c r="R29" s="7" t="s">
        <v>454</v>
      </c>
      <c r="S29" s="7" t="s">
        <v>15</v>
      </c>
      <c r="T29" s="7" t="s">
        <v>18</v>
      </c>
    </row>
    <row r="30" spans="1:20" x14ac:dyDescent="0.3">
      <c r="A30" s="7" t="s">
        <v>772</v>
      </c>
      <c r="B30" s="19" t="s">
        <v>436</v>
      </c>
      <c r="C30" s="20" t="s">
        <v>437</v>
      </c>
      <c r="D30" s="20" t="s">
        <v>199</v>
      </c>
      <c r="E30" s="20" t="s">
        <v>688</v>
      </c>
      <c r="F30" s="20" t="s">
        <v>688</v>
      </c>
      <c r="G30" s="22" t="s">
        <v>439</v>
      </c>
      <c r="H30" s="44" t="s">
        <v>440</v>
      </c>
      <c r="I30" s="7" t="s">
        <v>773</v>
      </c>
      <c r="J30" s="24" t="s">
        <v>451</v>
      </c>
      <c r="K30" s="25"/>
      <c r="L30" s="25"/>
      <c r="M30" s="7" t="s">
        <v>484</v>
      </c>
      <c r="N30" s="7" t="s">
        <v>766</v>
      </c>
      <c r="O30" s="7" t="s">
        <v>492</v>
      </c>
      <c r="P30" s="7" t="s">
        <v>493</v>
      </c>
      <c r="Q30" s="7" t="s">
        <v>774</v>
      </c>
      <c r="R30" s="7" t="s">
        <v>454</v>
      </c>
      <c r="S30" s="7" t="s">
        <v>14</v>
      </c>
      <c r="T30" s="7" t="s">
        <v>18</v>
      </c>
    </row>
    <row r="31" spans="1:20" x14ac:dyDescent="0.3">
      <c r="A31" s="7" t="s">
        <v>775</v>
      </c>
      <c r="B31" s="19" t="s">
        <v>436</v>
      </c>
      <c r="C31" s="20" t="s">
        <v>476</v>
      </c>
      <c r="D31" s="20" t="s">
        <v>199</v>
      </c>
      <c r="E31" s="20" t="s">
        <v>664</v>
      </c>
      <c r="F31" s="20" t="s">
        <v>664</v>
      </c>
      <c r="G31" s="22" t="s">
        <v>439</v>
      </c>
      <c r="H31" s="44" t="s">
        <v>440</v>
      </c>
      <c r="I31" s="7" t="s">
        <v>776</v>
      </c>
      <c r="J31" s="24" t="s">
        <v>451</v>
      </c>
      <c r="K31" s="25"/>
      <c r="L31" s="35" t="s">
        <v>25</v>
      </c>
      <c r="M31" s="7" t="s">
        <v>484</v>
      </c>
      <c r="N31" s="7" t="s">
        <v>766</v>
      </c>
      <c r="O31" s="7" t="s">
        <v>492</v>
      </c>
      <c r="P31" s="7" t="s">
        <v>746</v>
      </c>
      <c r="Q31" s="7" t="s">
        <v>777</v>
      </c>
      <c r="R31" s="7" t="s">
        <v>454</v>
      </c>
      <c r="S31" s="7" t="s">
        <v>15</v>
      </c>
      <c r="T31" s="7" t="s">
        <v>748</v>
      </c>
    </row>
    <row r="32" spans="1:20" x14ac:dyDescent="0.3">
      <c r="A32" s="7" t="s">
        <v>778</v>
      </c>
      <c r="B32" s="19" t="s">
        <v>436</v>
      </c>
      <c r="C32" s="20" t="s">
        <v>476</v>
      </c>
      <c r="D32" s="20" t="s">
        <v>199</v>
      </c>
      <c r="E32" s="20" t="s">
        <v>779</v>
      </c>
      <c r="F32" s="20" t="s">
        <v>779</v>
      </c>
      <c r="G32" s="22" t="s">
        <v>439</v>
      </c>
      <c r="H32" s="44" t="s">
        <v>440</v>
      </c>
      <c r="I32" s="7" t="s">
        <v>780</v>
      </c>
      <c r="J32" s="24" t="s">
        <v>522</v>
      </c>
      <c r="K32" s="25"/>
      <c r="L32" s="25"/>
      <c r="M32" s="7" t="s">
        <v>484</v>
      </c>
      <c r="N32" s="7" t="s">
        <v>766</v>
      </c>
      <c r="O32" s="7" t="s">
        <v>492</v>
      </c>
      <c r="P32" s="7" t="s">
        <v>493</v>
      </c>
      <c r="Q32" s="7" t="s">
        <v>781</v>
      </c>
      <c r="R32" s="7" t="s">
        <v>474</v>
      </c>
      <c r="S32" s="7" t="s">
        <v>14</v>
      </c>
      <c r="T32" s="7" t="s">
        <v>18</v>
      </c>
    </row>
    <row r="33" spans="1:20" x14ac:dyDescent="0.3">
      <c r="A33" s="7" t="s">
        <v>782</v>
      </c>
      <c r="B33" s="19" t="s">
        <v>436</v>
      </c>
      <c r="C33" s="20" t="s">
        <v>476</v>
      </c>
      <c r="D33" s="20" t="s">
        <v>199</v>
      </c>
      <c r="E33" s="20" t="s">
        <v>491</v>
      </c>
      <c r="F33" s="20" t="s">
        <v>491</v>
      </c>
      <c r="G33" s="22" t="s">
        <v>439</v>
      </c>
      <c r="H33" s="44" t="s">
        <v>440</v>
      </c>
      <c r="I33" s="7" t="s">
        <v>783</v>
      </c>
      <c r="J33" s="24" t="s">
        <v>565</v>
      </c>
      <c r="K33" s="25"/>
      <c r="L33" s="25"/>
      <c r="M33" s="7" t="s">
        <v>484</v>
      </c>
      <c r="N33" s="7" t="s">
        <v>766</v>
      </c>
      <c r="O33" s="7" t="s">
        <v>492</v>
      </c>
      <c r="P33" s="7" t="s">
        <v>493</v>
      </c>
      <c r="Q33" s="7" t="s">
        <v>784</v>
      </c>
      <c r="R33" s="7" t="s">
        <v>567</v>
      </c>
      <c r="S33" s="7" t="s">
        <v>536</v>
      </c>
      <c r="T33" s="7" t="s">
        <v>785</v>
      </c>
    </row>
    <row r="34" spans="1:20" x14ac:dyDescent="0.3">
      <c r="A34" s="7" t="s">
        <v>1034</v>
      </c>
      <c r="B34" s="19" t="s">
        <v>436</v>
      </c>
      <c r="C34" s="20" t="s">
        <v>437</v>
      </c>
      <c r="D34" s="20" t="s">
        <v>199</v>
      </c>
      <c r="E34" s="20" t="s">
        <v>656</v>
      </c>
      <c r="F34" s="20" t="s">
        <v>638</v>
      </c>
      <c r="G34" s="22" t="s">
        <v>932</v>
      </c>
      <c r="H34" s="24"/>
      <c r="I34" s="7" t="s">
        <v>1035</v>
      </c>
      <c r="J34" s="24" t="s">
        <v>505</v>
      </c>
      <c r="K34" s="25"/>
      <c r="L34" s="25"/>
      <c r="M34" s="7" t="s">
        <v>484</v>
      </c>
      <c r="N34" s="7" t="s">
        <v>1014</v>
      </c>
      <c r="O34" s="7" t="s">
        <v>492</v>
      </c>
      <c r="P34" s="7" t="s">
        <v>493</v>
      </c>
      <c r="Q34" s="7" t="s">
        <v>1036</v>
      </c>
      <c r="R34" s="7" t="s">
        <v>507</v>
      </c>
      <c r="S34" s="7" t="s">
        <v>15</v>
      </c>
      <c r="T34" s="7" t="s">
        <v>18</v>
      </c>
    </row>
    <row r="35" spans="1:20" x14ac:dyDescent="0.3">
      <c r="A35" s="7" t="s">
        <v>1037</v>
      </c>
      <c r="B35" s="19" t="s">
        <v>436</v>
      </c>
      <c r="C35" s="20" t="s">
        <v>437</v>
      </c>
      <c r="D35" s="20" t="s">
        <v>199</v>
      </c>
      <c r="E35" s="20" t="s">
        <v>1038</v>
      </c>
      <c r="F35" s="20" t="s">
        <v>1038</v>
      </c>
      <c r="G35" s="22" t="s">
        <v>788</v>
      </c>
      <c r="H35" s="24"/>
      <c r="I35" s="7" t="s">
        <v>1039</v>
      </c>
      <c r="J35" s="24" t="s">
        <v>441</v>
      </c>
      <c r="K35" s="25"/>
      <c r="L35" s="25"/>
      <c r="M35" s="7" t="s">
        <v>484</v>
      </c>
      <c r="N35" s="7" t="s">
        <v>1014</v>
      </c>
      <c r="O35" s="7" t="s">
        <v>492</v>
      </c>
      <c r="P35" s="7" t="s">
        <v>493</v>
      </c>
      <c r="Q35" s="7" t="s">
        <v>1040</v>
      </c>
      <c r="R35" s="7" t="s">
        <v>447</v>
      </c>
      <c r="S35" s="7" t="s">
        <v>197</v>
      </c>
      <c r="T35" s="7" t="s">
        <v>20</v>
      </c>
    </row>
    <row r="36" spans="1:20" x14ac:dyDescent="0.3">
      <c r="A36" s="7" t="s">
        <v>1041</v>
      </c>
      <c r="B36" s="19" t="s">
        <v>436</v>
      </c>
      <c r="C36" s="20" t="s">
        <v>476</v>
      </c>
      <c r="D36" s="20" t="s">
        <v>199</v>
      </c>
      <c r="E36" s="20" t="s">
        <v>481</v>
      </c>
      <c r="F36" s="20" t="s">
        <v>481</v>
      </c>
      <c r="G36" s="22" t="s">
        <v>788</v>
      </c>
      <c r="H36" s="24"/>
      <c r="I36" s="7" t="s">
        <v>1042</v>
      </c>
      <c r="J36" s="24" t="s">
        <v>505</v>
      </c>
      <c r="K36" s="25"/>
      <c r="L36" s="35" t="s">
        <v>25</v>
      </c>
      <c r="M36" s="7" t="s">
        <v>484</v>
      </c>
      <c r="N36" s="7" t="s">
        <v>1014</v>
      </c>
      <c r="O36" s="7" t="s">
        <v>492</v>
      </c>
      <c r="P36" s="7" t="s">
        <v>725</v>
      </c>
      <c r="Q36" s="7" t="s">
        <v>1043</v>
      </c>
      <c r="R36" s="7" t="s">
        <v>507</v>
      </c>
      <c r="S36" s="7" t="s">
        <v>15</v>
      </c>
      <c r="T36" s="7" t="s">
        <v>727</v>
      </c>
    </row>
    <row r="37" spans="1:20" x14ac:dyDescent="0.3">
      <c r="A37" s="7" t="s">
        <v>786</v>
      </c>
      <c r="B37" s="19" t="s">
        <v>436</v>
      </c>
      <c r="C37" s="20" t="s">
        <v>437</v>
      </c>
      <c r="D37" s="20" t="s">
        <v>199</v>
      </c>
      <c r="E37" s="20" t="s">
        <v>787</v>
      </c>
      <c r="F37" s="20" t="s">
        <v>787</v>
      </c>
      <c r="G37" s="22" t="s">
        <v>788</v>
      </c>
      <c r="H37" s="44" t="s">
        <v>440</v>
      </c>
      <c r="I37" s="7" t="s">
        <v>789</v>
      </c>
      <c r="J37" s="24" t="s">
        <v>505</v>
      </c>
      <c r="K37" s="25"/>
      <c r="L37" s="25"/>
      <c r="M37" s="7" t="s">
        <v>484</v>
      </c>
      <c r="N37" s="7" t="s">
        <v>766</v>
      </c>
      <c r="O37" s="7" t="s">
        <v>492</v>
      </c>
      <c r="P37" s="7" t="s">
        <v>493</v>
      </c>
      <c r="Q37" s="7" t="s">
        <v>790</v>
      </c>
      <c r="R37" s="7" t="s">
        <v>507</v>
      </c>
      <c r="S37" s="7" t="s">
        <v>15</v>
      </c>
      <c r="T37" s="7" t="s">
        <v>18</v>
      </c>
    </row>
    <row r="38" spans="1:20" x14ac:dyDescent="0.3">
      <c r="A38" s="7" t="s">
        <v>791</v>
      </c>
      <c r="B38" s="19" t="s">
        <v>436</v>
      </c>
      <c r="C38" s="20" t="s">
        <v>437</v>
      </c>
      <c r="D38" s="20" t="s">
        <v>199</v>
      </c>
      <c r="E38" s="20" t="s">
        <v>792</v>
      </c>
      <c r="F38" s="20" t="s">
        <v>793</v>
      </c>
      <c r="G38" s="22" t="s">
        <v>788</v>
      </c>
      <c r="H38" s="44" t="s">
        <v>440</v>
      </c>
      <c r="I38" s="7" t="s">
        <v>794</v>
      </c>
      <c r="J38" s="24" t="s">
        <v>451</v>
      </c>
      <c r="K38" s="25"/>
      <c r="L38" s="35" t="s">
        <v>25</v>
      </c>
      <c r="M38" s="7" t="s">
        <v>484</v>
      </c>
      <c r="N38" s="7" t="s">
        <v>766</v>
      </c>
      <c r="O38" s="7" t="s">
        <v>492</v>
      </c>
      <c r="P38" s="7" t="s">
        <v>746</v>
      </c>
      <c r="Q38" s="7" t="s">
        <v>795</v>
      </c>
      <c r="R38" s="7" t="s">
        <v>454</v>
      </c>
      <c r="S38" s="7" t="s">
        <v>197</v>
      </c>
      <c r="T38" s="7" t="s">
        <v>748</v>
      </c>
    </row>
    <row r="39" spans="1:20" x14ac:dyDescent="0.3">
      <c r="A39" s="7" t="s">
        <v>796</v>
      </c>
      <c r="B39" s="19" t="s">
        <v>436</v>
      </c>
      <c r="C39" s="20" t="s">
        <v>437</v>
      </c>
      <c r="D39" s="20" t="s">
        <v>25</v>
      </c>
      <c r="E39" s="20" t="s">
        <v>797</v>
      </c>
      <c r="F39" s="20" t="s">
        <v>644</v>
      </c>
      <c r="G39" s="22" t="s">
        <v>439</v>
      </c>
      <c r="H39" s="44" t="s">
        <v>440</v>
      </c>
      <c r="I39" s="7" t="s">
        <v>798</v>
      </c>
      <c r="J39" s="24" t="s">
        <v>441</v>
      </c>
      <c r="K39" s="25"/>
      <c r="L39" s="25"/>
      <c r="M39" s="7" t="s">
        <v>484</v>
      </c>
      <c r="N39" s="7" t="s">
        <v>766</v>
      </c>
      <c r="O39" s="7" t="s">
        <v>492</v>
      </c>
      <c r="P39" s="7" t="s">
        <v>493</v>
      </c>
      <c r="Q39" s="7" t="s">
        <v>799</v>
      </c>
      <c r="R39" s="7" t="s">
        <v>447</v>
      </c>
      <c r="S39" s="7" t="s">
        <v>197</v>
      </c>
      <c r="T39" s="7" t="s">
        <v>20</v>
      </c>
    </row>
    <row r="40" spans="1:20" x14ac:dyDescent="0.3">
      <c r="A40" s="7" t="s">
        <v>1044</v>
      </c>
      <c r="B40" s="19" t="s">
        <v>436</v>
      </c>
      <c r="C40" s="20" t="s">
        <v>476</v>
      </c>
      <c r="D40" s="20" t="s">
        <v>199</v>
      </c>
      <c r="E40" s="20" t="s">
        <v>481</v>
      </c>
      <c r="F40" s="20" t="s">
        <v>481</v>
      </c>
      <c r="G40" s="22" t="s">
        <v>932</v>
      </c>
      <c r="H40" s="24"/>
      <c r="I40" s="7" t="s">
        <v>1045</v>
      </c>
      <c r="J40" s="24" t="s">
        <v>575</v>
      </c>
      <c r="K40" s="25"/>
      <c r="L40" s="35" t="s">
        <v>25</v>
      </c>
      <c r="M40" s="7" t="s">
        <v>484</v>
      </c>
      <c r="N40" s="7" t="s">
        <v>1014</v>
      </c>
      <c r="O40" s="7" t="s">
        <v>492</v>
      </c>
      <c r="P40" s="7" t="s">
        <v>547</v>
      </c>
      <c r="Q40" s="7" t="s">
        <v>1046</v>
      </c>
      <c r="R40" s="7" t="s">
        <v>488</v>
      </c>
      <c r="S40" s="7" t="s">
        <v>16</v>
      </c>
      <c r="T40" s="7" t="s">
        <v>549</v>
      </c>
    </row>
    <row r="41" spans="1:20" x14ac:dyDescent="0.3">
      <c r="A41" s="7" t="s">
        <v>1047</v>
      </c>
      <c r="B41" s="19" t="s">
        <v>436</v>
      </c>
      <c r="C41" s="20" t="s">
        <v>437</v>
      </c>
      <c r="D41" s="20" t="s">
        <v>199</v>
      </c>
      <c r="E41" s="20" t="s">
        <v>841</v>
      </c>
      <c r="F41" s="20" t="s">
        <v>481</v>
      </c>
      <c r="G41" s="22" t="s">
        <v>788</v>
      </c>
      <c r="H41" s="24"/>
      <c r="I41" s="7" t="s">
        <v>1048</v>
      </c>
      <c r="J41" s="24" t="s">
        <v>575</v>
      </c>
      <c r="K41" s="25"/>
      <c r="L41" s="35" t="s">
        <v>25</v>
      </c>
      <c r="M41" s="7" t="s">
        <v>484</v>
      </c>
      <c r="N41" s="7" t="s">
        <v>1014</v>
      </c>
      <c r="O41" s="7" t="s">
        <v>492</v>
      </c>
      <c r="P41" s="7" t="s">
        <v>725</v>
      </c>
      <c r="Q41" s="7" t="s">
        <v>1049</v>
      </c>
      <c r="R41" s="7" t="s">
        <v>488</v>
      </c>
      <c r="S41" s="7" t="s">
        <v>16</v>
      </c>
      <c r="T41" s="7" t="s">
        <v>1016</v>
      </c>
    </row>
    <row r="42" spans="1:20" x14ac:dyDescent="0.3">
      <c r="A42" s="7" t="s">
        <v>1050</v>
      </c>
      <c r="B42" s="19" t="s">
        <v>436</v>
      </c>
      <c r="C42" s="20" t="s">
        <v>476</v>
      </c>
      <c r="D42" s="20" t="s">
        <v>199</v>
      </c>
      <c r="E42" s="20" t="s">
        <v>910</v>
      </c>
      <c r="F42" s="20" t="s">
        <v>1051</v>
      </c>
      <c r="G42" s="22" t="s">
        <v>788</v>
      </c>
      <c r="H42" s="24"/>
      <c r="I42" s="7" t="s">
        <v>1052</v>
      </c>
      <c r="J42" s="24" t="s">
        <v>451</v>
      </c>
      <c r="K42" s="25"/>
      <c r="L42" s="25"/>
      <c r="M42" s="7" t="s">
        <v>484</v>
      </c>
      <c r="N42" s="7" t="s">
        <v>1014</v>
      </c>
      <c r="O42" s="7" t="s">
        <v>492</v>
      </c>
      <c r="P42" s="7" t="s">
        <v>493</v>
      </c>
      <c r="Q42" s="7" t="s">
        <v>1053</v>
      </c>
      <c r="R42" s="7" t="s">
        <v>454</v>
      </c>
      <c r="S42" s="7" t="s">
        <v>197</v>
      </c>
      <c r="T42" s="7" t="s">
        <v>1054</v>
      </c>
    </row>
    <row r="43" spans="1:20" x14ac:dyDescent="0.3">
      <c r="A43" s="7" t="s">
        <v>1055</v>
      </c>
      <c r="B43" s="19" t="s">
        <v>436</v>
      </c>
      <c r="C43" s="20" t="s">
        <v>476</v>
      </c>
      <c r="D43" s="20" t="s">
        <v>25</v>
      </c>
      <c r="E43" s="20" t="s">
        <v>1056</v>
      </c>
      <c r="F43" s="20" t="s">
        <v>563</v>
      </c>
      <c r="G43" s="22" t="s">
        <v>788</v>
      </c>
      <c r="H43" s="24"/>
      <c r="I43" s="7" t="s">
        <v>1057</v>
      </c>
      <c r="J43" s="24" t="s">
        <v>575</v>
      </c>
      <c r="K43" s="25"/>
      <c r="L43" s="35" t="s">
        <v>25</v>
      </c>
      <c r="M43" s="7" t="s">
        <v>484</v>
      </c>
      <c r="N43" s="7" t="s">
        <v>1014</v>
      </c>
      <c r="O43" s="7" t="s">
        <v>492</v>
      </c>
      <c r="P43" s="7" t="s">
        <v>547</v>
      </c>
      <c r="Q43" s="7" t="s">
        <v>1058</v>
      </c>
      <c r="R43" s="7" t="s">
        <v>488</v>
      </c>
      <c r="S43" s="7" t="s">
        <v>16</v>
      </c>
      <c r="T43" s="7" t="s">
        <v>568</v>
      </c>
    </row>
    <row r="44" spans="1:20" x14ac:dyDescent="0.3">
      <c r="A44" s="7" t="s">
        <v>1059</v>
      </c>
      <c r="B44" s="19" t="s">
        <v>436</v>
      </c>
      <c r="C44" s="20" t="s">
        <v>476</v>
      </c>
      <c r="D44" s="20" t="s">
        <v>199</v>
      </c>
      <c r="E44" s="20" t="s">
        <v>764</v>
      </c>
      <c r="F44" s="20" t="s">
        <v>764</v>
      </c>
      <c r="G44" s="22" t="s">
        <v>932</v>
      </c>
      <c r="H44" s="24"/>
      <c r="I44" s="7" t="s">
        <v>1060</v>
      </c>
      <c r="J44" s="24" t="s">
        <v>505</v>
      </c>
      <c r="K44" s="25"/>
      <c r="L44" s="35" t="s">
        <v>25</v>
      </c>
      <c r="M44" s="7" t="s">
        <v>484</v>
      </c>
      <c r="N44" s="7" t="s">
        <v>1014</v>
      </c>
      <c r="O44" s="7" t="s">
        <v>492</v>
      </c>
      <c r="P44" s="7" t="s">
        <v>725</v>
      </c>
      <c r="Q44" s="7" t="s">
        <v>1061</v>
      </c>
      <c r="R44" s="7" t="s">
        <v>507</v>
      </c>
      <c r="S44" s="7" t="s">
        <v>536</v>
      </c>
      <c r="T44" s="7" t="s">
        <v>727</v>
      </c>
    </row>
    <row r="45" spans="1:20" x14ac:dyDescent="0.3">
      <c r="A45" s="7" t="s">
        <v>800</v>
      </c>
      <c r="B45" s="19" t="s">
        <v>436</v>
      </c>
      <c r="C45" s="20" t="s">
        <v>437</v>
      </c>
      <c r="D45" s="20" t="s">
        <v>199</v>
      </c>
      <c r="E45" s="20" t="s">
        <v>735</v>
      </c>
      <c r="F45" s="20" t="s">
        <v>735</v>
      </c>
      <c r="G45" s="22" t="s">
        <v>439</v>
      </c>
      <c r="H45" s="44" t="s">
        <v>440</v>
      </c>
      <c r="I45" s="7" t="s">
        <v>801</v>
      </c>
      <c r="J45" s="24" t="s">
        <v>565</v>
      </c>
      <c r="K45" s="25"/>
      <c r="L45" s="25"/>
      <c r="M45" s="7" t="s">
        <v>484</v>
      </c>
      <c r="N45" s="7" t="s">
        <v>766</v>
      </c>
      <c r="O45" s="7" t="s">
        <v>492</v>
      </c>
      <c r="P45" s="7" t="s">
        <v>493</v>
      </c>
      <c r="Q45" s="7" t="s">
        <v>802</v>
      </c>
      <c r="R45" s="7" t="s">
        <v>567</v>
      </c>
      <c r="S45" s="7" t="s">
        <v>536</v>
      </c>
      <c r="T45" s="7" t="s">
        <v>537</v>
      </c>
    </row>
    <row r="46" spans="1:20" x14ac:dyDescent="0.3">
      <c r="A46" s="7" t="s">
        <v>803</v>
      </c>
      <c r="B46" s="19" t="s">
        <v>436</v>
      </c>
      <c r="C46" s="20" t="s">
        <v>476</v>
      </c>
      <c r="D46" s="20" t="s">
        <v>199</v>
      </c>
      <c r="E46" s="20" t="s">
        <v>563</v>
      </c>
      <c r="F46" s="20" t="s">
        <v>563</v>
      </c>
      <c r="G46" s="22" t="s">
        <v>439</v>
      </c>
      <c r="H46" s="44" t="s">
        <v>440</v>
      </c>
      <c r="I46" s="7" t="s">
        <v>804</v>
      </c>
      <c r="J46" s="24" t="s">
        <v>575</v>
      </c>
      <c r="K46" s="25"/>
      <c r="L46" s="35" t="s">
        <v>25</v>
      </c>
      <c r="M46" s="7" t="s">
        <v>484</v>
      </c>
      <c r="N46" s="7" t="s">
        <v>766</v>
      </c>
      <c r="O46" s="7" t="s">
        <v>492</v>
      </c>
      <c r="P46" s="7" t="s">
        <v>731</v>
      </c>
      <c r="Q46" s="7" t="s">
        <v>805</v>
      </c>
      <c r="R46" s="7" t="s">
        <v>599</v>
      </c>
      <c r="S46" s="7" t="s">
        <v>17</v>
      </c>
      <c r="T46" s="7" t="s">
        <v>806</v>
      </c>
    </row>
    <row r="47" spans="1:20" x14ac:dyDescent="0.3">
      <c r="A47" s="7" t="s">
        <v>807</v>
      </c>
      <c r="B47" s="19" t="s">
        <v>436</v>
      </c>
      <c r="C47" s="20" t="s">
        <v>437</v>
      </c>
      <c r="D47" s="20" t="s">
        <v>199</v>
      </c>
      <c r="E47" s="20" t="s">
        <v>723</v>
      </c>
      <c r="F47" s="20" t="s">
        <v>808</v>
      </c>
      <c r="G47" s="22" t="s">
        <v>439</v>
      </c>
      <c r="H47" s="44" t="s">
        <v>440</v>
      </c>
      <c r="I47" s="7" t="s">
        <v>809</v>
      </c>
      <c r="J47" s="24" t="s">
        <v>565</v>
      </c>
      <c r="K47" s="25"/>
      <c r="L47" s="25"/>
      <c r="M47" s="7" t="s">
        <v>484</v>
      </c>
      <c r="N47" s="7" t="s">
        <v>766</v>
      </c>
      <c r="O47" s="7" t="s">
        <v>492</v>
      </c>
      <c r="P47" s="7" t="s">
        <v>493</v>
      </c>
      <c r="Q47" s="7" t="s">
        <v>810</v>
      </c>
      <c r="R47" s="7" t="s">
        <v>567</v>
      </c>
      <c r="S47" s="7" t="s">
        <v>536</v>
      </c>
      <c r="T47" s="7" t="s">
        <v>785</v>
      </c>
    </row>
    <row r="48" spans="1:20" x14ac:dyDescent="0.3">
      <c r="A48" s="7" t="s">
        <v>1062</v>
      </c>
      <c r="B48" s="19" t="s">
        <v>436</v>
      </c>
      <c r="C48" s="20" t="s">
        <v>437</v>
      </c>
      <c r="D48" s="20" t="s">
        <v>199</v>
      </c>
      <c r="E48" s="20" t="s">
        <v>1063</v>
      </c>
      <c r="F48" s="20" t="s">
        <v>1063</v>
      </c>
      <c r="G48" s="22" t="s">
        <v>918</v>
      </c>
      <c r="H48" s="24"/>
      <c r="I48" s="7" t="s">
        <v>1064</v>
      </c>
      <c r="J48" s="24" t="s">
        <v>451</v>
      </c>
      <c r="K48" s="25"/>
      <c r="L48" s="25"/>
      <c r="M48" s="7" t="s">
        <v>484</v>
      </c>
      <c r="N48" s="7" t="s">
        <v>1014</v>
      </c>
      <c r="O48" s="7" t="s">
        <v>492</v>
      </c>
      <c r="P48" s="7" t="s">
        <v>493</v>
      </c>
      <c r="Q48" s="7" t="s">
        <v>1065</v>
      </c>
      <c r="R48" s="7" t="s">
        <v>454</v>
      </c>
      <c r="S48" s="7" t="s">
        <v>15</v>
      </c>
      <c r="T48" s="7" t="s">
        <v>18</v>
      </c>
    </row>
    <row r="49" spans="1:20" x14ac:dyDescent="0.3">
      <c r="A49" s="7" t="s">
        <v>1066</v>
      </c>
      <c r="B49" s="19" t="s">
        <v>436</v>
      </c>
      <c r="C49" s="20" t="s">
        <v>476</v>
      </c>
      <c r="D49" s="20" t="s">
        <v>25</v>
      </c>
      <c r="E49" s="20" t="s">
        <v>1067</v>
      </c>
      <c r="F49" s="20" t="s">
        <v>1067</v>
      </c>
      <c r="G49" s="22" t="s">
        <v>932</v>
      </c>
      <c r="H49" s="24"/>
      <c r="I49" s="7" t="s">
        <v>1068</v>
      </c>
      <c r="J49" s="24" t="s">
        <v>472</v>
      </c>
      <c r="K49" s="25"/>
      <c r="L49" s="25"/>
      <c r="M49" s="7" t="s">
        <v>484</v>
      </c>
      <c r="N49" s="7" t="s">
        <v>1014</v>
      </c>
      <c r="O49" s="7" t="s">
        <v>492</v>
      </c>
      <c r="P49" s="7" t="s">
        <v>493</v>
      </c>
      <c r="Q49" s="7" t="s">
        <v>1069</v>
      </c>
      <c r="R49" s="7" t="s">
        <v>474</v>
      </c>
      <c r="S49" s="7" t="s">
        <v>14</v>
      </c>
      <c r="T49" s="7" t="s">
        <v>18</v>
      </c>
    </row>
    <row r="50" spans="1:20" x14ac:dyDescent="0.3">
      <c r="A50" s="7" t="s">
        <v>1070</v>
      </c>
      <c r="B50" s="19" t="s">
        <v>436</v>
      </c>
      <c r="C50" s="20" t="s">
        <v>476</v>
      </c>
      <c r="D50" s="20" t="s">
        <v>199</v>
      </c>
      <c r="E50" s="20" t="s">
        <v>1071</v>
      </c>
      <c r="F50" s="20" t="s">
        <v>491</v>
      </c>
      <c r="G50" s="22" t="s">
        <v>788</v>
      </c>
      <c r="H50" s="24"/>
      <c r="I50" s="7" t="s">
        <v>1072</v>
      </c>
      <c r="J50" s="24" t="s">
        <v>472</v>
      </c>
      <c r="K50" s="25"/>
      <c r="L50" s="25"/>
      <c r="M50" s="7" t="s">
        <v>484</v>
      </c>
      <c r="N50" s="7" t="s">
        <v>1014</v>
      </c>
      <c r="O50" s="7" t="s">
        <v>492</v>
      </c>
      <c r="P50" s="7" t="s">
        <v>927</v>
      </c>
      <c r="Q50" s="7" t="s">
        <v>1073</v>
      </c>
      <c r="R50" s="7" t="s">
        <v>474</v>
      </c>
      <c r="S50" s="7" t="s">
        <v>14</v>
      </c>
      <c r="T50" s="7" t="s">
        <v>929</v>
      </c>
    </row>
    <row r="51" spans="1:20" x14ac:dyDescent="0.3">
      <c r="A51" s="7" t="s">
        <v>1074</v>
      </c>
      <c r="B51" s="19" t="s">
        <v>436</v>
      </c>
      <c r="C51" s="20" t="s">
        <v>437</v>
      </c>
      <c r="D51" s="20" t="s">
        <v>199</v>
      </c>
      <c r="E51" s="20" t="s">
        <v>1075</v>
      </c>
      <c r="F51" s="20" t="s">
        <v>1076</v>
      </c>
      <c r="G51" s="22" t="s">
        <v>932</v>
      </c>
      <c r="H51" s="24"/>
      <c r="I51" s="7" t="s">
        <v>1077</v>
      </c>
      <c r="J51" s="24" t="s">
        <v>451</v>
      </c>
      <c r="K51" s="25"/>
      <c r="L51" s="25"/>
      <c r="M51" s="7" t="s">
        <v>484</v>
      </c>
      <c r="N51" s="7" t="s">
        <v>1014</v>
      </c>
      <c r="O51" s="7" t="s">
        <v>492</v>
      </c>
      <c r="P51" s="7" t="s">
        <v>493</v>
      </c>
      <c r="Q51" s="7" t="s">
        <v>1078</v>
      </c>
      <c r="R51" s="7" t="s">
        <v>454</v>
      </c>
      <c r="S51" s="7" t="s">
        <v>197</v>
      </c>
      <c r="T51" s="7" t="s">
        <v>18</v>
      </c>
    </row>
    <row r="52" spans="1:20" x14ac:dyDescent="0.3">
      <c r="A52" s="7" t="s">
        <v>1079</v>
      </c>
      <c r="B52" s="19" t="s">
        <v>436</v>
      </c>
      <c r="C52" s="20" t="s">
        <v>476</v>
      </c>
      <c r="D52" s="20" t="s">
        <v>199</v>
      </c>
      <c r="E52" s="20" t="s">
        <v>516</v>
      </c>
      <c r="F52" s="20" t="s">
        <v>516</v>
      </c>
      <c r="G52" s="22" t="s">
        <v>788</v>
      </c>
      <c r="H52" s="24"/>
      <c r="I52" s="7" t="s">
        <v>1080</v>
      </c>
      <c r="J52" s="24" t="s">
        <v>472</v>
      </c>
      <c r="K52" s="25"/>
      <c r="L52" s="25"/>
      <c r="M52" s="7" t="s">
        <v>484</v>
      </c>
      <c r="N52" s="7" t="s">
        <v>1014</v>
      </c>
      <c r="O52" s="7" t="s">
        <v>492</v>
      </c>
      <c r="P52" s="7" t="s">
        <v>493</v>
      </c>
      <c r="Q52" s="7" t="s">
        <v>1081</v>
      </c>
      <c r="R52" s="7" t="s">
        <v>474</v>
      </c>
      <c r="S52" s="7" t="s">
        <v>14</v>
      </c>
      <c r="T52" s="7" t="s">
        <v>18</v>
      </c>
    </row>
    <row r="53" spans="1:20" x14ac:dyDescent="0.3">
      <c r="A53" s="47" t="s">
        <v>840</v>
      </c>
      <c r="B53" s="19" t="s">
        <v>436</v>
      </c>
      <c r="C53" s="20" t="s">
        <v>437</v>
      </c>
      <c r="D53" s="20" t="s">
        <v>199</v>
      </c>
      <c r="E53" s="20" t="s">
        <v>449</v>
      </c>
      <c r="F53" s="20" t="s">
        <v>841</v>
      </c>
      <c r="G53" s="22" t="s">
        <v>1082</v>
      </c>
      <c r="H53" s="36"/>
      <c r="I53" s="47" t="s">
        <v>842</v>
      </c>
      <c r="J53" s="24" t="s">
        <v>594</v>
      </c>
      <c r="K53" s="37" t="s">
        <v>25</v>
      </c>
      <c r="L53" s="38"/>
      <c r="M53" s="7" t="s">
        <v>484</v>
      </c>
      <c r="N53" s="7" t="s">
        <v>1083</v>
      </c>
      <c r="O53" s="7" t="s">
        <v>596</v>
      </c>
      <c r="P53" s="7" t="s">
        <v>652</v>
      </c>
      <c r="Q53" s="36" t="s">
        <v>844</v>
      </c>
      <c r="R53" s="7" t="s">
        <v>447</v>
      </c>
      <c r="S53" s="47" t="s">
        <v>197</v>
      </c>
      <c r="T53" s="47" t="s">
        <v>654</v>
      </c>
    </row>
    <row r="54" spans="1:20" x14ac:dyDescent="0.3">
      <c r="A54" s="7" t="s">
        <v>845</v>
      </c>
      <c r="B54" s="19" t="s">
        <v>436</v>
      </c>
      <c r="C54" s="20" t="s">
        <v>476</v>
      </c>
      <c r="D54" s="20" t="s">
        <v>199</v>
      </c>
      <c r="E54" s="20" t="s">
        <v>846</v>
      </c>
      <c r="F54" s="20" t="s">
        <v>846</v>
      </c>
      <c r="G54" s="22" t="s">
        <v>1082</v>
      </c>
      <c r="H54" s="36"/>
      <c r="I54" s="7" t="s">
        <v>847</v>
      </c>
      <c r="J54" s="24" t="s">
        <v>594</v>
      </c>
      <c r="K54" s="37" t="s">
        <v>25</v>
      </c>
      <c r="L54" s="38"/>
      <c r="M54" s="7" t="s">
        <v>484</v>
      </c>
      <c r="N54" s="7" t="s">
        <v>1083</v>
      </c>
      <c r="O54" s="7" t="s">
        <v>596</v>
      </c>
      <c r="P54" s="7" t="s">
        <v>616</v>
      </c>
      <c r="Q54" s="7" t="s">
        <v>848</v>
      </c>
      <c r="R54" s="7" t="s">
        <v>447</v>
      </c>
      <c r="S54" s="7" t="s">
        <v>197</v>
      </c>
      <c r="T54" s="7" t="s">
        <v>675</v>
      </c>
    </row>
    <row r="55" spans="1:20" x14ac:dyDescent="0.3">
      <c r="A55" s="7" t="s">
        <v>849</v>
      </c>
      <c r="B55" s="19" t="s">
        <v>436</v>
      </c>
      <c r="C55" s="20" t="s">
        <v>476</v>
      </c>
      <c r="D55" s="20" t="s">
        <v>199</v>
      </c>
      <c r="E55" s="20" t="s">
        <v>850</v>
      </c>
      <c r="F55" s="20" t="s">
        <v>850</v>
      </c>
      <c r="G55" s="22" t="s">
        <v>1082</v>
      </c>
      <c r="H55" s="36"/>
      <c r="I55" s="7" t="s">
        <v>851</v>
      </c>
      <c r="J55" s="24" t="s">
        <v>594</v>
      </c>
      <c r="K55" s="37" t="s">
        <v>25</v>
      </c>
      <c r="L55" s="38"/>
      <c r="M55" s="7" t="s">
        <v>484</v>
      </c>
      <c r="N55" s="7" t="s">
        <v>1083</v>
      </c>
      <c r="O55" s="7" t="s">
        <v>596</v>
      </c>
      <c r="P55" s="7" t="s">
        <v>616</v>
      </c>
      <c r="Q55" s="7" t="s">
        <v>852</v>
      </c>
      <c r="R55" s="7" t="s">
        <v>474</v>
      </c>
      <c r="S55" s="7" t="s">
        <v>14</v>
      </c>
      <c r="T55" s="7" t="s">
        <v>853</v>
      </c>
    </row>
    <row r="56" spans="1:20" x14ac:dyDescent="0.3">
      <c r="A56" s="7" t="s">
        <v>854</v>
      </c>
      <c r="B56" s="19" t="s">
        <v>436</v>
      </c>
      <c r="C56" s="20" t="s">
        <v>437</v>
      </c>
      <c r="D56" s="20" t="s">
        <v>199</v>
      </c>
      <c r="E56" s="20" t="s">
        <v>855</v>
      </c>
      <c r="F56" s="20" t="s">
        <v>855</v>
      </c>
      <c r="G56" s="22" t="s">
        <v>1082</v>
      </c>
      <c r="H56" s="36"/>
      <c r="I56" s="7" t="s">
        <v>856</v>
      </c>
      <c r="J56" s="24" t="s">
        <v>594</v>
      </c>
      <c r="K56" s="37" t="s">
        <v>25</v>
      </c>
      <c r="L56" s="38"/>
      <c r="M56" s="7" t="s">
        <v>484</v>
      </c>
      <c r="N56" s="7" t="s">
        <v>1083</v>
      </c>
      <c r="O56" s="7" t="s">
        <v>596</v>
      </c>
      <c r="P56" s="7" t="s">
        <v>604</v>
      </c>
      <c r="Q56" s="7" t="s">
        <v>857</v>
      </c>
      <c r="R56" s="7" t="s">
        <v>447</v>
      </c>
      <c r="S56" s="7" t="s">
        <v>197</v>
      </c>
      <c r="T56" s="7" t="s">
        <v>680</v>
      </c>
    </row>
    <row r="57" spans="1:20" x14ac:dyDescent="0.3">
      <c r="A57" s="47" t="s">
        <v>858</v>
      </c>
      <c r="B57" s="19" t="s">
        <v>436</v>
      </c>
      <c r="C57" s="20" t="s">
        <v>437</v>
      </c>
      <c r="D57" s="20" t="s">
        <v>25</v>
      </c>
      <c r="E57" s="20" t="s">
        <v>859</v>
      </c>
      <c r="F57" s="20" t="s">
        <v>860</v>
      </c>
      <c r="G57" s="22" t="s">
        <v>1082</v>
      </c>
      <c r="H57" s="36"/>
      <c r="I57" s="47" t="s">
        <v>861</v>
      </c>
      <c r="J57" s="24" t="s">
        <v>594</v>
      </c>
      <c r="K57" s="37" t="s">
        <v>25</v>
      </c>
      <c r="L57" s="38"/>
      <c r="M57" s="7" t="s">
        <v>484</v>
      </c>
      <c r="N57" s="7" t="s">
        <v>1083</v>
      </c>
      <c r="O57" s="7" t="s">
        <v>596</v>
      </c>
      <c r="P57" s="7" t="s">
        <v>684</v>
      </c>
      <c r="Q57" s="48" t="s">
        <v>862</v>
      </c>
      <c r="R57" s="7" t="s">
        <v>447</v>
      </c>
      <c r="S57" s="7" t="s">
        <v>197</v>
      </c>
      <c r="T57" s="48" t="s">
        <v>708</v>
      </c>
    </row>
    <row r="58" spans="1:20" x14ac:dyDescent="0.3">
      <c r="A58" s="47" t="s">
        <v>863</v>
      </c>
      <c r="B58" s="19" t="s">
        <v>436</v>
      </c>
      <c r="C58" s="20" t="s">
        <v>476</v>
      </c>
      <c r="D58" s="20" t="s">
        <v>199</v>
      </c>
      <c r="E58" s="20" t="s">
        <v>461</v>
      </c>
      <c r="F58" s="20" t="s">
        <v>864</v>
      </c>
      <c r="G58" s="22" t="s">
        <v>1082</v>
      </c>
      <c r="H58" s="36"/>
      <c r="I58" s="47" t="s">
        <v>865</v>
      </c>
      <c r="J58" s="24" t="s">
        <v>594</v>
      </c>
      <c r="K58" s="37" t="s">
        <v>25</v>
      </c>
      <c r="L58" s="38"/>
      <c r="M58" s="7" t="s">
        <v>484</v>
      </c>
      <c r="N58" s="7" t="s">
        <v>1083</v>
      </c>
      <c r="O58" s="7" t="s">
        <v>596</v>
      </c>
      <c r="P58" s="7" t="s">
        <v>659</v>
      </c>
      <c r="Q58" s="48" t="s">
        <v>866</v>
      </c>
      <c r="R58" s="7" t="s">
        <v>661</v>
      </c>
      <c r="S58" s="39" t="s">
        <v>536</v>
      </c>
      <c r="T58" s="47" t="s">
        <v>867</v>
      </c>
    </row>
    <row r="59" spans="1:20" x14ac:dyDescent="0.3">
      <c r="A59" s="7" t="s">
        <v>868</v>
      </c>
      <c r="B59" s="19" t="s">
        <v>436</v>
      </c>
      <c r="C59" s="20" t="s">
        <v>476</v>
      </c>
      <c r="D59" s="20" t="s">
        <v>199</v>
      </c>
      <c r="E59" s="20" t="s">
        <v>834</v>
      </c>
      <c r="F59" s="20" t="s">
        <v>869</v>
      </c>
      <c r="G59" s="22" t="s">
        <v>1082</v>
      </c>
      <c r="H59" s="36"/>
      <c r="I59" s="7" t="s">
        <v>870</v>
      </c>
      <c r="J59" s="24" t="s">
        <v>594</v>
      </c>
      <c r="K59" s="37" t="s">
        <v>25</v>
      </c>
      <c r="L59" s="38"/>
      <c r="M59" s="7" t="s">
        <v>484</v>
      </c>
      <c r="N59" s="7" t="s">
        <v>1083</v>
      </c>
      <c r="O59" s="7" t="s">
        <v>596</v>
      </c>
      <c r="P59" s="7" t="s">
        <v>622</v>
      </c>
      <c r="Q59" s="40" t="s">
        <v>871</v>
      </c>
      <c r="R59" s="7" t="s">
        <v>474</v>
      </c>
      <c r="S59" s="7" t="s">
        <v>14</v>
      </c>
      <c r="T59" s="7" t="s">
        <v>872</v>
      </c>
    </row>
    <row r="60" spans="1:20" x14ac:dyDescent="0.3">
      <c r="A60" s="7" t="s">
        <v>873</v>
      </c>
      <c r="B60" s="19" t="s">
        <v>436</v>
      </c>
      <c r="C60" s="20" t="s">
        <v>476</v>
      </c>
      <c r="D60" s="20" t="s">
        <v>25</v>
      </c>
      <c r="E60" s="20" t="s">
        <v>449</v>
      </c>
      <c r="F60" s="20" t="s">
        <v>874</v>
      </c>
      <c r="G60" s="22" t="s">
        <v>1082</v>
      </c>
      <c r="H60" s="36"/>
      <c r="I60" s="7" t="s">
        <v>875</v>
      </c>
      <c r="J60" s="24" t="s">
        <v>594</v>
      </c>
      <c r="K60" s="37" t="s">
        <v>25</v>
      </c>
      <c r="L60" s="38"/>
      <c r="M60" s="7" t="s">
        <v>484</v>
      </c>
      <c r="N60" s="7" t="s">
        <v>1083</v>
      </c>
      <c r="O60" s="7" t="s">
        <v>596</v>
      </c>
      <c r="P60" s="7" t="s">
        <v>652</v>
      </c>
      <c r="Q60" s="40" t="s">
        <v>876</v>
      </c>
      <c r="R60" s="7" t="s">
        <v>599</v>
      </c>
      <c r="S60" s="7" t="s">
        <v>17</v>
      </c>
      <c r="T60" s="7" t="s">
        <v>654</v>
      </c>
    </row>
    <row r="61" spans="1:20" x14ac:dyDescent="0.3">
      <c r="A61" s="7" t="s">
        <v>877</v>
      </c>
      <c r="B61" s="19" t="s">
        <v>436</v>
      </c>
      <c r="C61" s="20" t="s">
        <v>476</v>
      </c>
      <c r="D61" s="20" t="s">
        <v>199</v>
      </c>
      <c r="E61" s="20" t="s">
        <v>878</v>
      </c>
      <c r="F61" s="20" t="s">
        <v>462</v>
      </c>
      <c r="G61" s="22" t="s">
        <v>1082</v>
      </c>
      <c r="H61" s="36"/>
      <c r="I61" s="7" t="s">
        <v>879</v>
      </c>
      <c r="J61" s="24" t="s">
        <v>594</v>
      </c>
      <c r="K61" s="37" t="s">
        <v>25</v>
      </c>
      <c r="L61" s="38"/>
      <c r="M61" s="7" t="s">
        <v>484</v>
      </c>
      <c r="N61" s="7" t="s">
        <v>1083</v>
      </c>
      <c r="O61" s="7" t="s">
        <v>596</v>
      </c>
      <c r="P61" s="7" t="s">
        <v>628</v>
      </c>
      <c r="Q61" s="7" t="s">
        <v>880</v>
      </c>
      <c r="R61" s="7" t="s">
        <v>488</v>
      </c>
      <c r="S61" s="7" t="s">
        <v>16</v>
      </c>
      <c r="T61" s="7" t="s">
        <v>881</v>
      </c>
    </row>
    <row r="62" spans="1:20" x14ac:dyDescent="0.3">
      <c r="A62" s="7" t="s">
        <v>882</v>
      </c>
      <c r="B62" s="19" t="s">
        <v>436</v>
      </c>
      <c r="C62" s="20" t="s">
        <v>476</v>
      </c>
      <c r="D62" s="20" t="s">
        <v>199</v>
      </c>
      <c r="E62" s="20" t="s">
        <v>883</v>
      </c>
      <c r="F62" s="20" t="s">
        <v>883</v>
      </c>
      <c r="G62" s="22" t="s">
        <v>1082</v>
      </c>
      <c r="H62" s="36"/>
      <c r="I62" s="7" t="s">
        <v>884</v>
      </c>
      <c r="J62" s="24" t="s">
        <v>594</v>
      </c>
      <c r="K62" s="37" t="s">
        <v>25</v>
      </c>
      <c r="L62" s="38"/>
      <c r="M62" s="7" t="s">
        <v>484</v>
      </c>
      <c r="N62" s="7" t="s">
        <v>1083</v>
      </c>
      <c r="O62" s="7" t="s">
        <v>596</v>
      </c>
      <c r="P62" s="7" t="s">
        <v>628</v>
      </c>
      <c r="Q62" s="7" t="s">
        <v>885</v>
      </c>
      <c r="R62" s="7" t="s">
        <v>488</v>
      </c>
      <c r="S62" s="7" t="s">
        <v>16</v>
      </c>
      <c r="T62" s="7" t="s">
        <v>881</v>
      </c>
    </row>
    <row r="63" spans="1:20" x14ac:dyDescent="0.3">
      <c r="A63" s="7" t="s">
        <v>886</v>
      </c>
      <c r="B63" s="19" t="s">
        <v>436</v>
      </c>
      <c r="C63" s="20" t="s">
        <v>476</v>
      </c>
      <c r="D63" s="20" t="s">
        <v>199</v>
      </c>
      <c r="E63" s="20" t="s">
        <v>557</v>
      </c>
      <c r="F63" s="20" t="s">
        <v>887</v>
      </c>
      <c r="G63" s="22" t="s">
        <v>1082</v>
      </c>
      <c r="H63" s="36"/>
      <c r="I63" s="7" t="s">
        <v>888</v>
      </c>
      <c r="J63" s="24" t="s">
        <v>594</v>
      </c>
      <c r="K63" s="37" t="s">
        <v>25</v>
      </c>
      <c r="L63" s="38"/>
      <c r="M63" s="7" t="s">
        <v>484</v>
      </c>
      <c r="N63" s="7" t="s">
        <v>1083</v>
      </c>
      <c r="O63" s="7" t="s">
        <v>596</v>
      </c>
      <c r="P63" s="7" t="s">
        <v>628</v>
      </c>
      <c r="Q63" s="7" t="s">
        <v>889</v>
      </c>
      <c r="R63" s="7" t="s">
        <v>507</v>
      </c>
      <c r="S63" s="7" t="s">
        <v>16</v>
      </c>
      <c r="T63" s="7" t="s">
        <v>881</v>
      </c>
    </row>
    <row r="64" spans="1:20" x14ac:dyDescent="0.3">
      <c r="A64" s="47" t="s">
        <v>890</v>
      </c>
      <c r="B64" s="19" t="s">
        <v>436</v>
      </c>
      <c r="C64" s="20" t="s">
        <v>437</v>
      </c>
      <c r="D64" s="20" t="s">
        <v>25</v>
      </c>
      <c r="E64" s="20" t="s">
        <v>891</v>
      </c>
      <c r="F64" s="20" t="s">
        <v>891</v>
      </c>
      <c r="G64" s="22" t="s">
        <v>1082</v>
      </c>
      <c r="H64" s="36"/>
      <c r="I64" s="7" t="s">
        <v>892</v>
      </c>
      <c r="J64" s="24" t="s">
        <v>594</v>
      </c>
      <c r="K64" s="37" t="s">
        <v>25</v>
      </c>
      <c r="L64" s="38"/>
      <c r="M64" s="7" t="s">
        <v>484</v>
      </c>
      <c r="N64" s="7" t="s">
        <v>1083</v>
      </c>
      <c r="O64" s="7" t="s">
        <v>596</v>
      </c>
      <c r="P64" s="7" t="s">
        <v>646</v>
      </c>
      <c r="Q64" s="24" t="s">
        <v>893</v>
      </c>
      <c r="R64" s="7" t="s">
        <v>454</v>
      </c>
      <c r="S64" s="47" t="s">
        <v>16</v>
      </c>
      <c r="T64" s="47" t="s">
        <v>894</v>
      </c>
    </row>
    <row r="65" spans="1:20" x14ac:dyDescent="0.3">
      <c r="A65" s="48" t="s">
        <v>895</v>
      </c>
      <c r="B65" s="19" t="s">
        <v>436</v>
      </c>
      <c r="C65" s="20" t="s">
        <v>476</v>
      </c>
      <c r="D65" s="20" t="s">
        <v>199</v>
      </c>
      <c r="E65" s="20" t="s">
        <v>896</v>
      </c>
      <c r="F65" s="20" t="s">
        <v>896</v>
      </c>
      <c r="G65" s="22" t="s">
        <v>1082</v>
      </c>
      <c r="H65" s="36"/>
      <c r="I65" s="47" t="s">
        <v>897</v>
      </c>
      <c r="J65" s="24" t="s">
        <v>594</v>
      </c>
      <c r="K65" s="37" t="s">
        <v>25</v>
      </c>
      <c r="L65" s="38"/>
      <c r="M65" s="7" t="s">
        <v>484</v>
      </c>
      <c r="N65" s="7" t="s">
        <v>1083</v>
      </c>
      <c r="O65" s="7" t="s">
        <v>596</v>
      </c>
      <c r="P65" s="7" t="s">
        <v>634</v>
      </c>
      <c r="Q65" s="48" t="s">
        <v>898</v>
      </c>
      <c r="R65" s="7" t="s">
        <v>447</v>
      </c>
      <c r="S65" s="7" t="s">
        <v>197</v>
      </c>
      <c r="T65" s="48" t="s">
        <v>899</v>
      </c>
    </row>
    <row r="66" spans="1:20" x14ac:dyDescent="0.3">
      <c r="A66" s="7" t="s">
        <v>900</v>
      </c>
      <c r="B66" s="19" t="s">
        <v>436</v>
      </c>
      <c r="C66" s="20" t="s">
        <v>437</v>
      </c>
      <c r="D66" s="20" t="s">
        <v>199</v>
      </c>
      <c r="E66" s="20" t="s">
        <v>461</v>
      </c>
      <c r="F66" s="20" t="s">
        <v>461</v>
      </c>
      <c r="G66" s="22" t="s">
        <v>1082</v>
      </c>
      <c r="H66" s="36"/>
      <c r="I66" s="7" t="s">
        <v>901</v>
      </c>
      <c r="J66" s="24" t="s">
        <v>594</v>
      </c>
      <c r="K66" s="37" t="s">
        <v>25</v>
      </c>
      <c r="L66" s="38"/>
      <c r="M66" s="7" t="s">
        <v>484</v>
      </c>
      <c r="N66" s="7" t="s">
        <v>1083</v>
      </c>
      <c r="O66" s="7" t="s">
        <v>596</v>
      </c>
      <c r="P66" s="7" t="s">
        <v>646</v>
      </c>
      <c r="Q66" s="40" t="s">
        <v>902</v>
      </c>
      <c r="R66" s="7" t="s">
        <v>447</v>
      </c>
      <c r="S66" s="7" t="s">
        <v>197</v>
      </c>
      <c r="T66" s="7" t="s">
        <v>648</v>
      </c>
    </row>
    <row r="67" spans="1:20" x14ac:dyDescent="0.3">
      <c r="A67" s="49">
        <v>8010252</v>
      </c>
      <c r="B67" s="19" t="s">
        <v>903</v>
      </c>
      <c r="C67" s="20"/>
      <c r="D67" s="20" t="s">
        <v>199</v>
      </c>
      <c r="E67" s="20"/>
      <c r="F67" s="20"/>
      <c r="G67" s="22" t="s">
        <v>1082</v>
      </c>
      <c r="H67" s="36"/>
      <c r="I67" s="7" t="s">
        <v>904</v>
      </c>
      <c r="J67" s="24" t="s">
        <v>451</v>
      </c>
      <c r="K67" s="37" t="s">
        <v>25</v>
      </c>
      <c r="L67" s="38"/>
      <c r="M67" s="7" t="s">
        <v>484</v>
      </c>
      <c r="N67" s="7" t="s">
        <v>1083</v>
      </c>
      <c r="O67" s="7" t="s">
        <v>596</v>
      </c>
      <c r="P67" s="7" t="s">
        <v>616</v>
      </c>
      <c r="Q67" s="7" t="s">
        <v>905</v>
      </c>
      <c r="R67" s="7" t="s">
        <v>454</v>
      </c>
      <c r="S67" s="7" t="s">
        <v>197</v>
      </c>
      <c r="T67" s="7" t="s">
        <v>675</v>
      </c>
    </row>
    <row r="68" spans="1:20" x14ac:dyDescent="0.3">
      <c r="A68" s="7" t="s">
        <v>906</v>
      </c>
      <c r="B68" s="19" t="s">
        <v>436</v>
      </c>
      <c r="C68" s="20" t="s">
        <v>476</v>
      </c>
      <c r="D68" s="20" t="s">
        <v>199</v>
      </c>
      <c r="E68" s="20" t="s">
        <v>614</v>
      </c>
      <c r="F68" s="20" t="s">
        <v>626</v>
      </c>
      <c r="G68" s="22" t="s">
        <v>1082</v>
      </c>
      <c r="H68" s="36"/>
      <c r="I68" s="7" t="s">
        <v>907</v>
      </c>
      <c r="J68" s="24" t="s">
        <v>594</v>
      </c>
      <c r="K68" s="37" t="s">
        <v>25</v>
      </c>
      <c r="L68" s="38"/>
      <c r="M68" s="7" t="s">
        <v>484</v>
      </c>
      <c r="N68" s="7" t="s">
        <v>1083</v>
      </c>
      <c r="O68" s="7" t="s">
        <v>596</v>
      </c>
      <c r="P68" s="7" t="s">
        <v>700</v>
      </c>
      <c r="Q68" s="7" t="s">
        <v>908</v>
      </c>
      <c r="R68" s="7" t="s">
        <v>507</v>
      </c>
      <c r="S68" s="7" t="s">
        <v>197</v>
      </c>
      <c r="T68" s="7" t="s">
        <v>702</v>
      </c>
    </row>
    <row r="69" spans="1:20" x14ac:dyDescent="0.3">
      <c r="A69" s="7" t="s">
        <v>909</v>
      </c>
      <c r="B69" s="19" t="s">
        <v>436</v>
      </c>
      <c r="C69" s="20" t="s">
        <v>476</v>
      </c>
      <c r="D69" s="20" t="s">
        <v>199</v>
      </c>
      <c r="E69" s="20" t="s">
        <v>910</v>
      </c>
      <c r="F69" s="20" t="s">
        <v>626</v>
      </c>
      <c r="G69" s="22" t="s">
        <v>1082</v>
      </c>
      <c r="H69" s="36"/>
      <c r="I69" s="7" t="s">
        <v>911</v>
      </c>
      <c r="J69" s="24" t="s">
        <v>451</v>
      </c>
      <c r="K69" s="37" t="s">
        <v>25</v>
      </c>
      <c r="L69" s="38"/>
      <c r="M69" s="7" t="s">
        <v>484</v>
      </c>
      <c r="N69" s="7" t="s">
        <v>1083</v>
      </c>
      <c r="O69" s="7" t="s">
        <v>596</v>
      </c>
      <c r="P69" s="7" t="s">
        <v>616</v>
      </c>
      <c r="Q69" s="7" t="s">
        <v>912</v>
      </c>
      <c r="R69" s="7" t="s">
        <v>454</v>
      </c>
      <c r="S69" s="7" t="s">
        <v>15</v>
      </c>
      <c r="T69" s="7" t="s">
        <v>675</v>
      </c>
    </row>
    <row r="70" spans="1:20" x14ac:dyDescent="0.3">
      <c r="A70" s="7" t="s">
        <v>913</v>
      </c>
      <c r="B70" s="19" t="s">
        <v>436</v>
      </c>
      <c r="C70" s="20" t="s">
        <v>437</v>
      </c>
      <c r="D70" s="20" t="s">
        <v>199</v>
      </c>
      <c r="E70" s="20" t="s">
        <v>914</v>
      </c>
      <c r="F70" s="20" t="s">
        <v>914</v>
      </c>
      <c r="G70" s="22" t="s">
        <v>1082</v>
      </c>
      <c r="H70" s="36"/>
      <c r="I70" s="7" t="s">
        <v>915</v>
      </c>
      <c r="J70" s="24" t="s">
        <v>594</v>
      </c>
      <c r="K70" s="37" t="s">
        <v>25</v>
      </c>
      <c r="L70" s="38"/>
      <c r="M70" s="7" t="s">
        <v>484</v>
      </c>
      <c r="N70" s="7" t="s">
        <v>1083</v>
      </c>
      <c r="O70" s="7" t="s">
        <v>596</v>
      </c>
      <c r="P70" s="7" t="s">
        <v>684</v>
      </c>
      <c r="Q70" s="7" t="s">
        <v>916</v>
      </c>
      <c r="R70" s="7" t="s">
        <v>599</v>
      </c>
      <c r="S70" s="7" t="s">
        <v>17</v>
      </c>
      <c r="T70" s="7" t="s">
        <v>686</v>
      </c>
    </row>
    <row r="71" spans="1:20" x14ac:dyDescent="0.3">
      <c r="A71" s="19" t="s">
        <v>1084</v>
      </c>
      <c r="B71" s="19" t="s">
        <v>436</v>
      </c>
      <c r="C71" s="20" t="s">
        <v>437</v>
      </c>
      <c r="D71" s="20" t="s">
        <v>199</v>
      </c>
      <c r="E71" s="20" t="s">
        <v>626</v>
      </c>
      <c r="F71" s="20" t="s">
        <v>626</v>
      </c>
      <c r="G71" s="8" t="s">
        <v>1085</v>
      </c>
      <c r="H71" s="53"/>
      <c r="I71" s="60" t="s">
        <v>1086</v>
      </c>
      <c r="J71" s="61" t="s">
        <v>594</v>
      </c>
      <c r="K71" s="51">
        <v>1</v>
      </c>
      <c r="L71" s="51"/>
      <c r="M71" s="19" t="s">
        <v>920</v>
      </c>
      <c r="N71" s="52" t="s">
        <v>1087</v>
      </c>
      <c r="O71" s="52" t="s">
        <v>596</v>
      </c>
      <c r="P71" s="19" t="s">
        <v>659</v>
      </c>
      <c r="Q71" s="60" t="s">
        <v>1088</v>
      </c>
      <c r="R71" s="52" t="s">
        <v>454</v>
      </c>
      <c r="S71" s="60" t="s">
        <v>15</v>
      </c>
      <c r="T71" s="60" t="s">
        <v>662</v>
      </c>
    </row>
    <row r="72" spans="1:20" x14ac:dyDescent="0.3">
      <c r="A72" s="52" t="s">
        <v>1089</v>
      </c>
      <c r="B72" s="19" t="s">
        <v>436</v>
      </c>
      <c r="C72" s="20" t="s">
        <v>437</v>
      </c>
      <c r="D72" s="20" t="s">
        <v>199</v>
      </c>
      <c r="E72" s="20" t="s">
        <v>608</v>
      </c>
      <c r="F72" s="20" t="s">
        <v>608</v>
      </c>
      <c r="G72" s="8" t="s">
        <v>1085</v>
      </c>
      <c r="H72" s="53"/>
      <c r="I72" s="52" t="s">
        <v>1090</v>
      </c>
      <c r="J72" s="61" t="s">
        <v>594</v>
      </c>
      <c r="K72" s="51">
        <v>1</v>
      </c>
      <c r="L72" s="51"/>
      <c r="M72" s="19" t="s">
        <v>920</v>
      </c>
      <c r="N72" s="52" t="s">
        <v>1087</v>
      </c>
      <c r="O72" s="52" t="s">
        <v>596</v>
      </c>
      <c r="P72" s="52" t="s">
        <v>684</v>
      </c>
      <c r="Q72" s="52" t="s">
        <v>1091</v>
      </c>
      <c r="R72" s="52" t="s">
        <v>454</v>
      </c>
      <c r="S72" s="52" t="s">
        <v>15</v>
      </c>
      <c r="T72" s="52" t="s">
        <v>708</v>
      </c>
    </row>
    <row r="73" spans="1:20" x14ac:dyDescent="0.3">
      <c r="A73" s="19" t="s">
        <v>1092</v>
      </c>
      <c r="B73" s="19" t="s">
        <v>436</v>
      </c>
      <c r="C73" s="20" t="s">
        <v>437</v>
      </c>
      <c r="D73" s="20" t="s">
        <v>199</v>
      </c>
      <c r="E73" s="20" t="s">
        <v>1093</v>
      </c>
      <c r="F73" s="20" t="s">
        <v>1093</v>
      </c>
      <c r="G73" s="8" t="s">
        <v>1085</v>
      </c>
      <c r="H73" s="53"/>
      <c r="I73" s="19" t="s">
        <v>1094</v>
      </c>
      <c r="J73" s="50" t="s">
        <v>1095</v>
      </c>
      <c r="K73" s="51">
        <v>1</v>
      </c>
      <c r="L73" s="51"/>
      <c r="M73" s="19" t="s">
        <v>920</v>
      </c>
      <c r="N73" s="52" t="s">
        <v>1087</v>
      </c>
      <c r="O73" s="19" t="s">
        <v>596</v>
      </c>
      <c r="P73" s="19" t="s">
        <v>628</v>
      </c>
      <c r="Q73" s="19" t="s">
        <v>1096</v>
      </c>
      <c r="R73" s="52" t="s">
        <v>454</v>
      </c>
      <c r="S73" s="19" t="s">
        <v>15</v>
      </c>
      <c r="T73" s="19" t="s">
        <v>630</v>
      </c>
    </row>
    <row r="74" spans="1:20" x14ac:dyDescent="0.3">
      <c r="A74" s="19" t="s">
        <v>1097</v>
      </c>
      <c r="B74" s="19" t="s">
        <v>436</v>
      </c>
      <c r="C74" s="20" t="s">
        <v>437</v>
      </c>
      <c r="D74" s="20" t="s">
        <v>199</v>
      </c>
      <c r="E74" s="20" t="s">
        <v>1098</v>
      </c>
      <c r="F74" s="20" t="s">
        <v>1098</v>
      </c>
      <c r="G74" s="8" t="s">
        <v>1085</v>
      </c>
      <c r="H74" s="53"/>
      <c r="I74" s="19" t="s">
        <v>1099</v>
      </c>
      <c r="J74" s="50" t="s">
        <v>1095</v>
      </c>
      <c r="K74" s="51">
        <v>1</v>
      </c>
      <c r="L74" s="51"/>
      <c r="M74" s="19" t="s">
        <v>920</v>
      </c>
      <c r="N74" s="52" t="s">
        <v>1087</v>
      </c>
      <c r="O74" s="19" t="s">
        <v>596</v>
      </c>
      <c r="P74" s="19" t="s">
        <v>616</v>
      </c>
      <c r="Q74" s="19" t="s">
        <v>1100</v>
      </c>
      <c r="R74" s="52" t="s">
        <v>454</v>
      </c>
      <c r="S74" s="19" t="s">
        <v>15</v>
      </c>
      <c r="T74" s="19" t="s">
        <v>675</v>
      </c>
    </row>
    <row r="75" spans="1:20" x14ac:dyDescent="0.3">
      <c r="A75" s="19" t="s">
        <v>1101</v>
      </c>
      <c r="B75" s="19" t="s">
        <v>436</v>
      </c>
      <c r="C75" s="20" t="s">
        <v>437</v>
      </c>
      <c r="D75" s="20" t="s">
        <v>199</v>
      </c>
      <c r="E75" s="20" t="s">
        <v>764</v>
      </c>
      <c r="F75" s="20" t="s">
        <v>1102</v>
      </c>
      <c r="G75" s="8" t="s">
        <v>1085</v>
      </c>
      <c r="H75" s="53"/>
      <c r="I75" s="19" t="s">
        <v>1103</v>
      </c>
      <c r="J75" s="50" t="s">
        <v>1095</v>
      </c>
      <c r="K75" s="51">
        <v>1</v>
      </c>
      <c r="L75" s="51"/>
      <c r="M75" s="19" t="s">
        <v>920</v>
      </c>
      <c r="N75" s="52" t="s">
        <v>1087</v>
      </c>
      <c r="O75" s="19" t="s">
        <v>596</v>
      </c>
      <c r="P75" s="19" t="s">
        <v>628</v>
      </c>
      <c r="Q75" s="19" t="s">
        <v>1104</v>
      </c>
      <c r="R75" s="52" t="s">
        <v>454</v>
      </c>
      <c r="S75" s="19" t="s">
        <v>16</v>
      </c>
      <c r="T75" s="19" t="s">
        <v>881</v>
      </c>
    </row>
    <row r="76" spans="1:20" x14ac:dyDescent="0.3">
      <c r="A76" s="19" t="s">
        <v>1105</v>
      </c>
      <c r="B76" s="19" t="s">
        <v>436</v>
      </c>
      <c r="C76" s="20" t="s">
        <v>437</v>
      </c>
      <c r="D76" s="20" t="s">
        <v>199</v>
      </c>
      <c r="E76" s="20" t="s">
        <v>1106</v>
      </c>
      <c r="F76" s="20" t="s">
        <v>1106</v>
      </c>
      <c r="G76" s="8" t="s">
        <v>1085</v>
      </c>
      <c r="H76" s="53"/>
      <c r="I76" s="19" t="s">
        <v>1107</v>
      </c>
      <c r="J76" s="50" t="s">
        <v>1095</v>
      </c>
      <c r="K76" s="51">
        <v>2</v>
      </c>
      <c r="L76" s="51"/>
      <c r="M76" s="19" t="s">
        <v>920</v>
      </c>
      <c r="N76" s="52" t="s">
        <v>1087</v>
      </c>
      <c r="O76" s="19" t="s">
        <v>596</v>
      </c>
      <c r="P76" s="19" t="s">
        <v>628</v>
      </c>
      <c r="Q76" s="19" t="s">
        <v>1108</v>
      </c>
      <c r="R76" s="52" t="s">
        <v>454</v>
      </c>
      <c r="S76" s="19" t="s">
        <v>15</v>
      </c>
      <c r="T76" s="19" t="s">
        <v>630</v>
      </c>
    </row>
    <row r="77" spans="1:20" x14ac:dyDescent="0.3">
      <c r="A77" s="52" t="s">
        <v>1109</v>
      </c>
      <c r="B77" s="19" t="s">
        <v>436</v>
      </c>
      <c r="C77" s="20" t="s">
        <v>437</v>
      </c>
      <c r="D77" s="20" t="s">
        <v>199</v>
      </c>
      <c r="E77" s="20" t="s">
        <v>1110</v>
      </c>
      <c r="F77" s="20" t="s">
        <v>1110</v>
      </c>
      <c r="G77" s="8" t="s">
        <v>1085</v>
      </c>
      <c r="H77" s="53"/>
      <c r="I77" s="52" t="s">
        <v>1111</v>
      </c>
      <c r="J77" s="61" t="s">
        <v>594</v>
      </c>
      <c r="K77" s="51">
        <v>1</v>
      </c>
      <c r="L77" s="51"/>
      <c r="M77" s="19" t="s">
        <v>920</v>
      </c>
      <c r="N77" s="52" t="s">
        <v>1087</v>
      </c>
      <c r="O77" s="52" t="s">
        <v>596</v>
      </c>
      <c r="P77" s="52" t="s">
        <v>646</v>
      </c>
      <c r="Q77" s="52" t="s">
        <v>1112</v>
      </c>
      <c r="R77" s="52" t="s">
        <v>454</v>
      </c>
      <c r="S77" s="52" t="s">
        <v>15</v>
      </c>
      <c r="T77" s="52" t="s">
        <v>894</v>
      </c>
    </row>
    <row r="78" spans="1:20" x14ac:dyDescent="0.3">
      <c r="A78" s="19" t="s">
        <v>1113</v>
      </c>
      <c r="B78" s="19" t="s">
        <v>436</v>
      </c>
      <c r="C78" s="20" t="s">
        <v>437</v>
      </c>
      <c r="D78" s="20" t="s">
        <v>199</v>
      </c>
      <c r="E78" s="20" t="s">
        <v>677</v>
      </c>
      <c r="F78" s="20" t="s">
        <v>693</v>
      </c>
      <c r="G78" s="8" t="s">
        <v>1085</v>
      </c>
      <c r="H78" s="53"/>
      <c r="I78" s="19" t="s">
        <v>1114</v>
      </c>
      <c r="J78" s="50" t="s">
        <v>1095</v>
      </c>
      <c r="K78" s="51">
        <v>1</v>
      </c>
      <c r="L78" s="51"/>
      <c r="M78" s="19" t="s">
        <v>920</v>
      </c>
      <c r="N78" s="52" t="s">
        <v>1087</v>
      </c>
      <c r="O78" s="19" t="s">
        <v>596</v>
      </c>
      <c r="P78" s="19" t="s">
        <v>700</v>
      </c>
      <c r="Q78" s="19" t="s">
        <v>1115</v>
      </c>
      <c r="R78" s="52" t="s">
        <v>454</v>
      </c>
      <c r="S78" s="19" t="s">
        <v>15</v>
      </c>
      <c r="T78" s="19" t="s">
        <v>702</v>
      </c>
    </row>
    <row r="79" spans="1:20" x14ac:dyDescent="0.3">
      <c r="A79" s="52" t="s">
        <v>1116</v>
      </c>
      <c r="B79" s="19" t="s">
        <v>436</v>
      </c>
      <c r="C79" s="20" t="s">
        <v>437</v>
      </c>
      <c r="D79" s="20" t="s">
        <v>199</v>
      </c>
      <c r="E79" s="20" t="s">
        <v>826</v>
      </c>
      <c r="F79" s="20" t="s">
        <v>826</v>
      </c>
      <c r="G79" s="8" t="s">
        <v>1085</v>
      </c>
      <c r="H79" s="53"/>
      <c r="I79" s="52" t="s">
        <v>1117</v>
      </c>
      <c r="J79" s="61" t="s">
        <v>594</v>
      </c>
      <c r="K79" s="51">
        <v>2</v>
      </c>
      <c r="L79" s="51"/>
      <c r="M79" s="19" t="s">
        <v>920</v>
      </c>
      <c r="N79" s="52" t="s">
        <v>1087</v>
      </c>
      <c r="O79" s="52" t="s">
        <v>596</v>
      </c>
      <c r="P79" s="52" t="s">
        <v>646</v>
      </c>
      <c r="Q79" s="52" t="s">
        <v>1118</v>
      </c>
      <c r="R79" s="52" t="s">
        <v>454</v>
      </c>
      <c r="S79" s="52" t="s">
        <v>15</v>
      </c>
      <c r="T79" s="52" t="s">
        <v>894</v>
      </c>
    </row>
    <row r="80" spans="1:20" x14ac:dyDescent="0.3">
      <c r="A80" s="19" t="s">
        <v>692</v>
      </c>
      <c r="B80" s="19" t="s">
        <v>436</v>
      </c>
      <c r="C80" s="20" t="s">
        <v>437</v>
      </c>
      <c r="D80" s="20" t="s">
        <v>199</v>
      </c>
      <c r="E80" s="20" t="s">
        <v>529</v>
      </c>
      <c r="F80" s="20" t="s">
        <v>693</v>
      </c>
      <c r="G80" s="8" t="s">
        <v>1085</v>
      </c>
      <c r="H80" s="53"/>
      <c r="I80" s="19" t="s">
        <v>1119</v>
      </c>
      <c r="J80" s="50" t="s">
        <v>594</v>
      </c>
      <c r="K80" s="51">
        <v>2</v>
      </c>
      <c r="L80" s="51"/>
      <c r="M80" s="19" t="s">
        <v>920</v>
      </c>
      <c r="N80" s="52" t="s">
        <v>1087</v>
      </c>
      <c r="O80" s="19" t="s">
        <v>596</v>
      </c>
      <c r="P80" s="19" t="s">
        <v>652</v>
      </c>
      <c r="Q80" s="19" t="s">
        <v>695</v>
      </c>
      <c r="R80" s="52" t="s">
        <v>454</v>
      </c>
      <c r="S80" s="19" t="s">
        <v>16</v>
      </c>
      <c r="T80" s="19" t="s">
        <v>696</v>
      </c>
    </row>
    <row r="81" spans="1:20" x14ac:dyDescent="0.3">
      <c r="A81" s="52" t="s">
        <v>1120</v>
      </c>
      <c r="B81" s="19" t="s">
        <v>436</v>
      </c>
      <c r="C81" s="20" t="s">
        <v>437</v>
      </c>
      <c r="D81" s="20" t="s">
        <v>199</v>
      </c>
      <c r="E81" s="20" t="s">
        <v>1121</v>
      </c>
      <c r="F81" s="20" t="s">
        <v>1121</v>
      </c>
      <c r="G81" s="8" t="s">
        <v>1085</v>
      </c>
      <c r="H81" s="53"/>
      <c r="I81" s="52" t="s">
        <v>1122</v>
      </c>
      <c r="J81" s="61" t="s">
        <v>594</v>
      </c>
      <c r="K81" s="51">
        <v>1</v>
      </c>
      <c r="L81" s="51"/>
      <c r="M81" s="19" t="s">
        <v>920</v>
      </c>
      <c r="N81" s="52" t="s">
        <v>1087</v>
      </c>
      <c r="O81" s="52" t="s">
        <v>596</v>
      </c>
      <c r="P81" s="52" t="s">
        <v>652</v>
      </c>
      <c r="Q81" s="52" t="s">
        <v>1123</v>
      </c>
      <c r="R81" s="52" t="s">
        <v>454</v>
      </c>
      <c r="S81" s="52" t="s">
        <v>15</v>
      </c>
      <c r="T81" s="52" t="s">
        <v>654</v>
      </c>
    </row>
    <row r="82" spans="1:20" x14ac:dyDescent="0.3">
      <c r="A82" s="52" t="s">
        <v>1124</v>
      </c>
      <c r="B82" s="19" t="s">
        <v>436</v>
      </c>
      <c r="C82" s="20" t="s">
        <v>437</v>
      </c>
      <c r="D82" s="20" t="s">
        <v>25</v>
      </c>
      <c r="E82" s="20" t="s">
        <v>512</v>
      </c>
      <c r="F82" s="20" t="s">
        <v>512</v>
      </c>
      <c r="G82" s="8" t="s">
        <v>1085</v>
      </c>
      <c r="H82" s="53"/>
      <c r="I82" s="52" t="s">
        <v>1125</v>
      </c>
      <c r="J82" s="61" t="s">
        <v>594</v>
      </c>
      <c r="K82" s="51">
        <v>1</v>
      </c>
      <c r="L82" s="51"/>
      <c r="M82" s="19" t="s">
        <v>920</v>
      </c>
      <c r="N82" s="52" t="s">
        <v>1087</v>
      </c>
      <c r="O82" s="52" t="s">
        <v>596</v>
      </c>
      <c r="P82" s="52" t="s">
        <v>652</v>
      </c>
      <c r="Q82" s="52" t="s">
        <v>1126</v>
      </c>
      <c r="R82" s="52" t="s">
        <v>454</v>
      </c>
      <c r="S82" s="52" t="s">
        <v>15</v>
      </c>
      <c r="T82" s="52" t="s">
        <v>654</v>
      </c>
    </row>
    <row r="83" spans="1:20" x14ac:dyDescent="0.3">
      <c r="A83" s="52" t="s">
        <v>1127</v>
      </c>
      <c r="B83" s="19" t="s">
        <v>436</v>
      </c>
      <c r="C83" s="20" t="s">
        <v>437</v>
      </c>
      <c r="D83" s="20" t="s">
        <v>199</v>
      </c>
      <c r="E83" s="20" t="s">
        <v>1128</v>
      </c>
      <c r="F83" s="20" t="s">
        <v>1129</v>
      </c>
      <c r="G83" s="8" t="s">
        <v>1085</v>
      </c>
      <c r="H83" s="53"/>
      <c r="I83" s="52" t="s">
        <v>1130</v>
      </c>
      <c r="J83" s="61" t="s">
        <v>594</v>
      </c>
      <c r="K83" s="51">
        <v>1</v>
      </c>
      <c r="L83" s="51"/>
      <c r="M83" s="19" t="s">
        <v>920</v>
      </c>
      <c r="N83" s="52" t="s">
        <v>1087</v>
      </c>
      <c r="O83" s="52" t="s">
        <v>596</v>
      </c>
      <c r="P83" s="52" t="s">
        <v>684</v>
      </c>
      <c r="Q83" s="52" t="s">
        <v>1131</v>
      </c>
      <c r="R83" s="52" t="s">
        <v>454</v>
      </c>
      <c r="S83" s="52" t="s">
        <v>15</v>
      </c>
      <c r="T83" s="52" t="s">
        <v>686</v>
      </c>
    </row>
    <row r="84" spans="1:20" x14ac:dyDescent="0.3">
      <c r="A84" s="52" t="s">
        <v>1132</v>
      </c>
      <c r="B84" s="19" t="s">
        <v>436</v>
      </c>
      <c r="C84" s="20" t="s">
        <v>437</v>
      </c>
      <c r="D84" s="20" t="s">
        <v>199</v>
      </c>
      <c r="E84" s="20" t="s">
        <v>764</v>
      </c>
      <c r="F84" s="20" t="s">
        <v>1133</v>
      </c>
      <c r="G84" s="8" t="s">
        <v>1085</v>
      </c>
      <c r="H84" s="53"/>
      <c r="I84" s="52" t="s">
        <v>1134</v>
      </c>
      <c r="J84" s="61" t="s">
        <v>594</v>
      </c>
      <c r="K84" s="51">
        <v>1</v>
      </c>
      <c r="L84" s="51"/>
      <c r="M84" s="19" t="s">
        <v>920</v>
      </c>
      <c r="N84" s="52" t="s">
        <v>1087</v>
      </c>
      <c r="O84" s="52" t="s">
        <v>596</v>
      </c>
      <c r="P84" s="52" t="s">
        <v>646</v>
      </c>
      <c r="Q84" s="52" t="s">
        <v>1135</v>
      </c>
      <c r="R84" s="52" t="s">
        <v>454</v>
      </c>
      <c r="S84" s="52" t="s">
        <v>15</v>
      </c>
      <c r="T84" s="52" t="s">
        <v>894</v>
      </c>
    </row>
    <row r="85" spans="1:20" x14ac:dyDescent="0.3">
      <c r="A85" s="52" t="s">
        <v>1136</v>
      </c>
      <c r="B85" s="19" t="s">
        <v>436</v>
      </c>
      <c r="C85" s="20" t="s">
        <v>437</v>
      </c>
      <c r="D85" s="20" t="s">
        <v>199</v>
      </c>
      <c r="E85" s="20" t="s">
        <v>1128</v>
      </c>
      <c r="F85" s="20" t="s">
        <v>1137</v>
      </c>
      <c r="G85" s="8" t="s">
        <v>1085</v>
      </c>
      <c r="H85" s="53"/>
      <c r="I85" s="52" t="s">
        <v>1138</v>
      </c>
      <c r="J85" s="61" t="s">
        <v>594</v>
      </c>
      <c r="K85" s="51">
        <v>1</v>
      </c>
      <c r="L85" s="51"/>
      <c r="M85" s="19" t="s">
        <v>920</v>
      </c>
      <c r="N85" s="52" t="s">
        <v>1087</v>
      </c>
      <c r="O85" s="52" t="s">
        <v>596</v>
      </c>
      <c r="P85" s="52" t="s">
        <v>659</v>
      </c>
      <c r="Q85" s="52" t="s">
        <v>1139</v>
      </c>
      <c r="R85" s="52" t="s">
        <v>454</v>
      </c>
      <c r="S85" s="52" t="s">
        <v>15</v>
      </c>
      <c r="T85" s="52" t="s">
        <v>662</v>
      </c>
    </row>
    <row r="86" spans="1:20" x14ac:dyDescent="0.3">
      <c r="A86" s="52" t="s">
        <v>1140</v>
      </c>
      <c r="B86" s="19" t="s">
        <v>436</v>
      </c>
      <c r="C86" s="20" t="s">
        <v>437</v>
      </c>
      <c r="D86" s="20" t="s">
        <v>199</v>
      </c>
      <c r="E86" s="20" t="s">
        <v>1141</v>
      </c>
      <c r="F86" s="20" t="s">
        <v>1141</v>
      </c>
      <c r="G86" s="8" t="s">
        <v>1085</v>
      </c>
      <c r="H86" s="53"/>
      <c r="I86" s="52" t="s">
        <v>1142</v>
      </c>
      <c r="J86" s="61" t="s">
        <v>594</v>
      </c>
      <c r="K86" s="51">
        <v>2</v>
      </c>
      <c r="L86" s="51"/>
      <c r="M86" s="19" t="s">
        <v>920</v>
      </c>
      <c r="N86" s="52" t="s">
        <v>1087</v>
      </c>
      <c r="O86" s="52" t="s">
        <v>596</v>
      </c>
      <c r="P86" s="52" t="s">
        <v>659</v>
      </c>
      <c r="Q86" s="52" t="s">
        <v>1143</v>
      </c>
      <c r="R86" s="52" t="s">
        <v>454</v>
      </c>
      <c r="S86" s="52" t="s">
        <v>15</v>
      </c>
      <c r="T86" s="52" t="s">
        <v>662</v>
      </c>
    </row>
    <row r="87" spans="1:20" x14ac:dyDescent="0.3">
      <c r="A87" s="19" t="s">
        <v>1144</v>
      </c>
      <c r="B87" s="19" t="s">
        <v>436</v>
      </c>
      <c r="C87" s="20" t="s">
        <v>476</v>
      </c>
      <c r="D87" s="20" t="s">
        <v>199</v>
      </c>
      <c r="E87" s="20" t="s">
        <v>1145</v>
      </c>
      <c r="F87" s="20" t="s">
        <v>1145</v>
      </c>
      <c r="G87" s="8" t="s">
        <v>1085</v>
      </c>
      <c r="H87" s="53"/>
      <c r="I87" s="19" t="s">
        <v>1146</v>
      </c>
      <c r="J87" s="50" t="s">
        <v>1095</v>
      </c>
      <c r="K87" s="51">
        <v>1</v>
      </c>
      <c r="L87" s="51"/>
      <c r="M87" s="19" t="s">
        <v>920</v>
      </c>
      <c r="N87" s="52" t="s">
        <v>1087</v>
      </c>
      <c r="O87" s="19" t="s">
        <v>596</v>
      </c>
      <c r="P87" s="19" t="s">
        <v>616</v>
      </c>
      <c r="Q87" s="19" t="s">
        <v>1147</v>
      </c>
      <c r="R87" s="52" t="s">
        <v>454</v>
      </c>
      <c r="S87" s="19" t="s">
        <v>16</v>
      </c>
      <c r="T87" s="19" t="s">
        <v>1148</v>
      </c>
    </row>
    <row r="88" spans="1:20" x14ac:dyDescent="0.3">
      <c r="A88" s="19" t="s">
        <v>1149</v>
      </c>
      <c r="B88" s="19" t="s">
        <v>436</v>
      </c>
      <c r="C88" s="20" t="s">
        <v>437</v>
      </c>
      <c r="D88" s="20" t="s">
        <v>199</v>
      </c>
      <c r="E88" s="20" t="s">
        <v>1150</v>
      </c>
      <c r="F88" s="20" t="s">
        <v>1150</v>
      </c>
      <c r="G88" s="8" t="s">
        <v>1085</v>
      </c>
      <c r="H88" s="53"/>
      <c r="I88" s="19" t="s">
        <v>1151</v>
      </c>
      <c r="J88" s="50" t="s">
        <v>451</v>
      </c>
      <c r="K88" s="54"/>
      <c r="L88" s="62" t="s">
        <v>25</v>
      </c>
      <c r="M88" s="19" t="s">
        <v>920</v>
      </c>
      <c r="N88" s="52" t="s">
        <v>1152</v>
      </c>
      <c r="O88" s="52" t="s">
        <v>492</v>
      </c>
      <c r="P88" s="19" t="s">
        <v>547</v>
      </c>
      <c r="Q88" s="19" t="s">
        <v>1153</v>
      </c>
      <c r="R88" s="52" t="s">
        <v>454</v>
      </c>
      <c r="S88" s="19" t="s">
        <v>16</v>
      </c>
      <c r="T88" s="19" t="s">
        <v>549</v>
      </c>
    </row>
    <row r="89" spans="1:20" x14ac:dyDescent="0.3">
      <c r="A89" s="19" t="s">
        <v>1154</v>
      </c>
      <c r="B89" s="19" t="s">
        <v>436</v>
      </c>
      <c r="C89" s="20" t="s">
        <v>476</v>
      </c>
      <c r="D89" s="20" t="s">
        <v>25</v>
      </c>
      <c r="E89" s="20" t="s">
        <v>975</v>
      </c>
      <c r="F89" s="20" t="s">
        <v>975</v>
      </c>
      <c r="G89" s="8" t="s">
        <v>1085</v>
      </c>
      <c r="H89" s="53"/>
      <c r="I89" s="19" t="s">
        <v>1155</v>
      </c>
      <c r="J89" s="50" t="s">
        <v>451</v>
      </c>
      <c r="K89" s="54"/>
      <c r="L89" s="62" t="s">
        <v>25</v>
      </c>
      <c r="M89" s="19" t="s">
        <v>920</v>
      </c>
      <c r="N89" s="52" t="s">
        <v>1152</v>
      </c>
      <c r="O89" s="52" t="s">
        <v>444</v>
      </c>
      <c r="P89" s="19" t="s">
        <v>486</v>
      </c>
      <c r="Q89" s="19" t="s">
        <v>1156</v>
      </c>
      <c r="R89" s="52" t="s">
        <v>454</v>
      </c>
      <c r="S89" s="19" t="s">
        <v>15</v>
      </c>
      <c r="T89" s="19" t="s">
        <v>489</v>
      </c>
    </row>
    <row r="90" spans="1:20" x14ac:dyDescent="0.3">
      <c r="A90" s="63">
        <v>6027133</v>
      </c>
      <c r="B90" s="19" t="s">
        <v>903</v>
      </c>
      <c r="C90" s="20"/>
      <c r="D90" s="20" t="s">
        <v>199</v>
      </c>
      <c r="E90" s="20"/>
      <c r="F90" s="20"/>
      <c r="G90" s="8" t="s">
        <v>1085</v>
      </c>
      <c r="H90" s="53"/>
      <c r="I90" s="19" t="s">
        <v>1157</v>
      </c>
      <c r="J90" s="50" t="s">
        <v>451</v>
      </c>
      <c r="K90" s="51"/>
      <c r="L90" s="62" t="s">
        <v>25</v>
      </c>
      <c r="M90" s="19" t="s">
        <v>920</v>
      </c>
      <c r="N90" s="52" t="s">
        <v>1152</v>
      </c>
      <c r="O90" s="19" t="s">
        <v>492</v>
      </c>
      <c r="P90" s="19" t="s">
        <v>1158</v>
      </c>
      <c r="Q90" s="19" t="s">
        <v>1159</v>
      </c>
      <c r="R90" s="52" t="s">
        <v>454</v>
      </c>
      <c r="S90" s="19" t="s">
        <v>16</v>
      </c>
      <c r="T90" s="19" t="s">
        <v>1160</v>
      </c>
    </row>
    <row r="91" spans="1:20" x14ac:dyDescent="0.3">
      <c r="A91" s="19" t="s">
        <v>1161</v>
      </c>
      <c r="B91" s="19" t="s">
        <v>436</v>
      </c>
      <c r="C91" s="20" t="s">
        <v>437</v>
      </c>
      <c r="D91" s="20" t="s">
        <v>25</v>
      </c>
      <c r="E91" s="20" t="s">
        <v>693</v>
      </c>
      <c r="F91" s="20" t="s">
        <v>693</v>
      </c>
      <c r="G91" s="8" t="s">
        <v>1085</v>
      </c>
      <c r="H91" s="53"/>
      <c r="I91" s="19" t="s">
        <v>1162</v>
      </c>
      <c r="J91" s="50" t="s">
        <v>451</v>
      </c>
      <c r="K91" s="51"/>
      <c r="L91" s="62" t="s">
        <v>25</v>
      </c>
      <c r="M91" s="19" t="s">
        <v>920</v>
      </c>
      <c r="N91" s="52" t="s">
        <v>1152</v>
      </c>
      <c r="O91" s="19" t="s">
        <v>492</v>
      </c>
      <c r="P91" s="19" t="s">
        <v>746</v>
      </c>
      <c r="Q91" s="19" t="s">
        <v>1163</v>
      </c>
      <c r="R91" s="52" t="s">
        <v>454</v>
      </c>
      <c r="S91" s="19" t="s">
        <v>15</v>
      </c>
      <c r="T91" s="19" t="s">
        <v>748</v>
      </c>
    </row>
    <row r="92" spans="1:20" x14ac:dyDescent="0.3">
      <c r="A92" s="19" t="s">
        <v>1164</v>
      </c>
      <c r="B92" s="19" t="s">
        <v>436</v>
      </c>
      <c r="C92" s="20" t="s">
        <v>437</v>
      </c>
      <c r="D92" s="20" t="s">
        <v>199</v>
      </c>
      <c r="E92" s="20" t="s">
        <v>677</v>
      </c>
      <c r="F92" s="20" t="s">
        <v>1165</v>
      </c>
      <c r="G92" s="8" t="s">
        <v>1085</v>
      </c>
      <c r="H92" s="53"/>
      <c r="I92" s="19" t="s">
        <v>1166</v>
      </c>
      <c r="J92" s="50" t="s">
        <v>451</v>
      </c>
      <c r="K92" s="54"/>
      <c r="L92" s="62" t="s">
        <v>25</v>
      </c>
      <c r="M92" s="19" t="s">
        <v>920</v>
      </c>
      <c r="N92" s="52" t="s">
        <v>1152</v>
      </c>
      <c r="O92" s="52" t="s">
        <v>492</v>
      </c>
      <c r="P92" s="19" t="s">
        <v>725</v>
      </c>
      <c r="Q92" s="19" t="s">
        <v>1167</v>
      </c>
      <c r="R92" s="52" t="s">
        <v>454</v>
      </c>
      <c r="S92" s="19" t="s">
        <v>16</v>
      </c>
      <c r="T92" s="19" t="s">
        <v>738</v>
      </c>
    </row>
    <row r="93" spans="1:20" x14ac:dyDescent="0.3">
      <c r="A93" s="19" t="s">
        <v>1168</v>
      </c>
      <c r="B93" s="19" t="s">
        <v>436</v>
      </c>
      <c r="C93" s="20" t="s">
        <v>437</v>
      </c>
      <c r="D93" s="20" t="s">
        <v>199</v>
      </c>
      <c r="E93" s="20" t="s">
        <v>1169</v>
      </c>
      <c r="F93" s="20" t="s">
        <v>740</v>
      </c>
      <c r="G93" s="8" t="s">
        <v>1085</v>
      </c>
      <c r="H93" s="53"/>
      <c r="I93" s="19" t="s">
        <v>1170</v>
      </c>
      <c r="J93" s="50" t="s">
        <v>451</v>
      </c>
      <c r="K93" s="51"/>
      <c r="L93" s="62" t="s">
        <v>25</v>
      </c>
      <c r="M93" s="19" t="s">
        <v>920</v>
      </c>
      <c r="N93" s="52" t="s">
        <v>1152</v>
      </c>
      <c r="O93" s="19" t="s">
        <v>492</v>
      </c>
      <c r="P93" s="19" t="s">
        <v>731</v>
      </c>
      <c r="Q93" s="19" t="s">
        <v>1171</v>
      </c>
      <c r="R93" s="52" t="s">
        <v>454</v>
      </c>
      <c r="S93" s="19" t="s">
        <v>16</v>
      </c>
      <c r="T93" s="19" t="s">
        <v>806</v>
      </c>
    </row>
    <row r="94" spans="1:20" x14ac:dyDescent="0.3">
      <c r="A94" s="19" t="s">
        <v>1172</v>
      </c>
      <c r="B94" s="19" t="s">
        <v>436</v>
      </c>
      <c r="C94" s="20" t="s">
        <v>437</v>
      </c>
      <c r="D94" s="20" t="s">
        <v>199</v>
      </c>
      <c r="E94" s="20" t="s">
        <v>1173</v>
      </c>
      <c r="F94" s="20" t="s">
        <v>481</v>
      </c>
      <c r="G94" s="8" t="s">
        <v>1085</v>
      </c>
      <c r="H94" s="53"/>
      <c r="I94" s="19" t="s">
        <v>1174</v>
      </c>
      <c r="J94" s="50" t="s">
        <v>451</v>
      </c>
      <c r="K94" s="51"/>
      <c r="L94" s="62" t="s">
        <v>25</v>
      </c>
      <c r="M94" s="19" t="s">
        <v>920</v>
      </c>
      <c r="N94" s="52" t="s">
        <v>1152</v>
      </c>
      <c r="O94" s="19" t="s">
        <v>492</v>
      </c>
      <c r="P94" s="19" t="s">
        <v>547</v>
      </c>
      <c r="Q94" s="19" t="s">
        <v>1175</v>
      </c>
      <c r="R94" s="52" t="s">
        <v>454</v>
      </c>
      <c r="S94" s="19" t="s">
        <v>16</v>
      </c>
      <c r="T94" s="19" t="s">
        <v>1176</v>
      </c>
    </row>
    <row r="95" spans="1:20" x14ac:dyDescent="0.3">
      <c r="A95" s="7" t="s">
        <v>1177</v>
      </c>
      <c r="B95" s="19" t="s">
        <v>436</v>
      </c>
      <c r="C95" s="20" t="s">
        <v>476</v>
      </c>
      <c r="D95" s="20" t="s">
        <v>199</v>
      </c>
      <c r="E95" s="20" t="s">
        <v>711</v>
      </c>
      <c r="F95" s="20" t="s">
        <v>711</v>
      </c>
      <c r="G95" s="22" t="s">
        <v>788</v>
      </c>
      <c r="H95" s="24"/>
      <c r="I95" s="7" t="s">
        <v>1178</v>
      </c>
      <c r="J95" s="24" t="s">
        <v>483</v>
      </c>
      <c r="K95" s="25"/>
      <c r="L95" s="25"/>
      <c r="M95" s="7" t="s">
        <v>442</v>
      </c>
      <c r="N95" s="7" t="s">
        <v>1179</v>
      </c>
      <c r="O95" s="7" t="s">
        <v>444</v>
      </c>
      <c r="P95" s="7" t="s">
        <v>1005</v>
      </c>
      <c r="Q95" s="7" t="s">
        <v>1180</v>
      </c>
      <c r="R95" s="7" t="s">
        <v>488</v>
      </c>
      <c r="S95" s="7" t="s">
        <v>16</v>
      </c>
      <c r="T95" s="7" t="s">
        <v>1007</v>
      </c>
    </row>
    <row r="96" spans="1:20" x14ac:dyDescent="0.3">
      <c r="A96" s="7" t="s">
        <v>1181</v>
      </c>
      <c r="B96" s="19" t="s">
        <v>436</v>
      </c>
      <c r="C96" s="20" t="s">
        <v>476</v>
      </c>
      <c r="D96" s="20" t="s">
        <v>199</v>
      </c>
      <c r="E96" s="20" t="s">
        <v>1051</v>
      </c>
      <c r="F96" s="20" t="s">
        <v>1051</v>
      </c>
      <c r="G96" s="22" t="s">
        <v>788</v>
      </c>
      <c r="H96" s="24"/>
      <c r="I96" s="7" t="s">
        <v>1182</v>
      </c>
      <c r="J96" s="24" t="s">
        <v>441</v>
      </c>
      <c r="K96" s="25"/>
      <c r="L96" s="25"/>
      <c r="M96" s="7" t="s">
        <v>442</v>
      </c>
      <c r="N96" s="7" t="s">
        <v>1179</v>
      </c>
      <c r="O96" s="7" t="s">
        <v>444</v>
      </c>
      <c r="P96" s="7" t="s">
        <v>12</v>
      </c>
      <c r="Q96" s="7" t="s">
        <v>1183</v>
      </c>
      <c r="R96" s="7" t="s">
        <v>447</v>
      </c>
      <c r="S96" s="7" t="s">
        <v>197</v>
      </c>
      <c r="T96" s="7" t="s">
        <v>1184</v>
      </c>
    </row>
    <row r="97" spans="1:20" x14ac:dyDescent="0.3">
      <c r="A97" s="7" t="s">
        <v>1185</v>
      </c>
      <c r="B97" s="19" t="s">
        <v>436</v>
      </c>
      <c r="C97" s="20" t="s">
        <v>437</v>
      </c>
      <c r="D97" s="20" t="s">
        <v>199</v>
      </c>
      <c r="E97" s="20" t="s">
        <v>1186</v>
      </c>
      <c r="F97" s="20" t="s">
        <v>835</v>
      </c>
      <c r="G97" s="22" t="s">
        <v>788</v>
      </c>
      <c r="H97" s="24"/>
      <c r="I97" s="7" t="s">
        <v>1187</v>
      </c>
      <c r="J97" s="24" t="s">
        <v>441</v>
      </c>
      <c r="K97" s="25"/>
      <c r="L97" s="25"/>
      <c r="M97" s="7" t="s">
        <v>442</v>
      </c>
      <c r="N97" s="7" t="s">
        <v>1179</v>
      </c>
      <c r="O97" s="7" t="s">
        <v>444</v>
      </c>
      <c r="P97" s="7" t="s">
        <v>1188</v>
      </c>
      <c r="Q97" s="7" t="s">
        <v>1189</v>
      </c>
      <c r="R97" s="7" t="s">
        <v>447</v>
      </c>
      <c r="S97" s="7" t="s">
        <v>197</v>
      </c>
      <c r="T97" s="7" t="s">
        <v>1190</v>
      </c>
    </row>
    <row r="98" spans="1:20" x14ac:dyDescent="0.3">
      <c r="A98" s="7" t="s">
        <v>1191</v>
      </c>
      <c r="B98" s="19" t="s">
        <v>436</v>
      </c>
      <c r="C98" s="20" t="s">
        <v>437</v>
      </c>
      <c r="D98" s="20" t="s">
        <v>199</v>
      </c>
      <c r="E98" s="20" t="s">
        <v>449</v>
      </c>
      <c r="F98" s="20" t="s">
        <v>491</v>
      </c>
      <c r="G98" s="22" t="s">
        <v>788</v>
      </c>
      <c r="H98" s="24"/>
      <c r="I98" s="7" t="s">
        <v>1192</v>
      </c>
      <c r="J98" s="24" t="s">
        <v>565</v>
      </c>
      <c r="K98" s="25"/>
      <c r="L98" s="25"/>
      <c r="M98" s="7" t="s">
        <v>442</v>
      </c>
      <c r="N98" s="7" t="s">
        <v>1179</v>
      </c>
      <c r="O98" s="7" t="s">
        <v>444</v>
      </c>
      <c r="P98" s="7" t="s">
        <v>452</v>
      </c>
      <c r="Q98" s="7" t="s">
        <v>1193</v>
      </c>
      <c r="R98" s="7" t="s">
        <v>567</v>
      </c>
      <c r="S98" s="7" t="s">
        <v>536</v>
      </c>
      <c r="T98" s="7" t="s">
        <v>1194</v>
      </c>
    </row>
    <row r="99" spans="1:20" x14ac:dyDescent="0.3">
      <c r="A99" s="7" t="s">
        <v>1195</v>
      </c>
      <c r="B99" s="19" t="s">
        <v>436</v>
      </c>
      <c r="C99" s="20" t="s">
        <v>476</v>
      </c>
      <c r="D99" s="20" t="s">
        <v>199</v>
      </c>
      <c r="E99" s="20" t="s">
        <v>769</v>
      </c>
      <c r="F99" s="20" t="s">
        <v>1196</v>
      </c>
      <c r="G99" s="22" t="s">
        <v>788</v>
      </c>
      <c r="H99" s="24"/>
      <c r="I99" s="7" t="s">
        <v>1197</v>
      </c>
      <c r="J99" s="24" t="s">
        <v>441</v>
      </c>
      <c r="K99" s="25"/>
      <c r="L99" s="25"/>
      <c r="M99" s="7" t="s">
        <v>442</v>
      </c>
      <c r="N99" s="7" t="s">
        <v>1179</v>
      </c>
      <c r="O99" s="7" t="s">
        <v>444</v>
      </c>
      <c r="P99" s="7" t="s">
        <v>1198</v>
      </c>
      <c r="Q99" s="7" t="s">
        <v>1199</v>
      </c>
      <c r="R99" s="7" t="s">
        <v>447</v>
      </c>
      <c r="S99" s="7" t="s">
        <v>197</v>
      </c>
      <c r="T99" s="7" t="s">
        <v>1200</v>
      </c>
    </row>
    <row r="100" spans="1:20" x14ac:dyDescent="0.3">
      <c r="A100" s="7" t="s">
        <v>1201</v>
      </c>
      <c r="B100" s="19" t="s">
        <v>436</v>
      </c>
      <c r="C100" s="20" t="s">
        <v>437</v>
      </c>
      <c r="D100" s="20" t="s">
        <v>199</v>
      </c>
      <c r="E100" s="20" t="s">
        <v>614</v>
      </c>
      <c r="F100" s="20" t="s">
        <v>491</v>
      </c>
      <c r="G100" s="22" t="s">
        <v>788</v>
      </c>
      <c r="H100" s="24"/>
      <c r="I100" s="7" t="s">
        <v>1202</v>
      </c>
      <c r="J100" s="24" t="s">
        <v>472</v>
      </c>
      <c r="K100" s="25"/>
      <c r="L100" s="25"/>
      <c r="M100" s="7" t="s">
        <v>442</v>
      </c>
      <c r="N100" s="7" t="s">
        <v>1179</v>
      </c>
      <c r="O100" s="7" t="s">
        <v>444</v>
      </c>
      <c r="P100" s="7" t="s">
        <v>452</v>
      </c>
      <c r="Q100" s="7" t="s">
        <v>1203</v>
      </c>
      <c r="R100" s="7" t="s">
        <v>474</v>
      </c>
      <c r="S100" s="7" t="s">
        <v>14</v>
      </c>
      <c r="T100" s="7" t="s">
        <v>22</v>
      </c>
    </row>
    <row r="101" spans="1:20" x14ac:dyDescent="0.3">
      <c r="A101" s="7" t="s">
        <v>1204</v>
      </c>
      <c r="B101" s="19" t="s">
        <v>436</v>
      </c>
      <c r="C101" s="20" t="s">
        <v>476</v>
      </c>
      <c r="D101" s="20" t="s">
        <v>199</v>
      </c>
      <c r="E101" s="20" t="s">
        <v>638</v>
      </c>
      <c r="F101" s="20" t="s">
        <v>638</v>
      </c>
      <c r="G101" s="22" t="s">
        <v>788</v>
      </c>
      <c r="H101" s="24"/>
      <c r="I101" s="7" t="s">
        <v>1205</v>
      </c>
      <c r="J101" s="24" t="s">
        <v>565</v>
      </c>
      <c r="K101" s="25"/>
      <c r="L101" s="25"/>
      <c r="M101" s="7" t="s">
        <v>442</v>
      </c>
      <c r="N101" s="7" t="s">
        <v>1179</v>
      </c>
      <c r="O101" s="7" t="s">
        <v>444</v>
      </c>
      <c r="P101" s="7" t="s">
        <v>452</v>
      </c>
      <c r="Q101" s="7" t="s">
        <v>1206</v>
      </c>
      <c r="R101" s="7" t="s">
        <v>567</v>
      </c>
      <c r="S101" s="7" t="s">
        <v>536</v>
      </c>
      <c r="T101" s="7" t="s">
        <v>829</v>
      </c>
    </row>
    <row r="102" spans="1:20" x14ac:dyDescent="0.3">
      <c r="A102" s="7" t="s">
        <v>1207</v>
      </c>
      <c r="B102" s="19" t="s">
        <v>436</v>
      </c>
      <c r="C102" s="20" t="s">
        <v>437</v>
      </c>
      <c r="D102" s="20" t="s">
        <v>199</v>
      </c>
      <c r="E102" s="20" t="s">
        <v>1208</v>
      </c>
      <c r="F102" s="20" t="s">
        <v>1209</v>
      </c>
      <c r="G102" s="22" t="s">
        <v>788</v>
      </c>
      <c r="H102" s="24"/>
      <c r="I102" s="7" t="s">
        <v>1210</v>
      </c>
      <c r="J102" s="24" t="s">
        <v>472</v>
      </c>
      <c r="K102" s="25"/>
      <c r="L102" s="25"/>
      <c r="M102" s="7" t="s">
        <v>442</v>
      </c>
      <c r="N102" s="7" t="s">
        <v>1179</v>
      </c>
      <c r="O102" s="7" t="s">
        <v>444</v>
      </c>
      <c r="P102" s="7" t="s">
        <v>452</v>
      </c>
      <c r="Q102" s="7" t="s">
        <v>1211</v>
      </c>
      <c r="R102" s="7" t="s">
        <v>474</v>
      </c>
      <c r="S102" s="7" t="s">
        <v>14</v>
      </c>
      <c r="T102" s="7" t="s">
        <v>1212</v>
      </c>
    </row>
    <row r="103" spans="1:20" x14ac:dyDescent="0.3">
      <c r="A103" s="7" t="s">
        <v>1213</v>
      </c>
      <c r="B103" s="19" t="s">
        <v>436</v>
      </c>
      <c r="C103" s="20" t="s">
        <v>476</v>
      </c>
      <c r="D103" s="20" t="s">
        <v>199</v>
      </c>
      <c r="E103" s="20" t="s">
        <v>656</v>
      </c>
      <c r="F103" s="20" t="s">
        <v>638</v>
      </c>
      <c r="G103" s="22" t="s">
        <v>932</v>
      </c>
      <c r="H103" s="24"/>
      <c r="I103" s="7" t="s">
        <v>1214</v>
      </c>
      <c r="J103" s="24" t="s">
        <v>505</v>
      </c>
      <c r="K103" s="25"/>
      <c r="L103" s="25"/>
      <c r="M103" s="7" t="s">
        <v>442</v>
      </c>
      <c r="N103" s="7" t="s">
        <v>1179</v>
      </c>
      <c r="O103" s="7" t="s">
        <v>444</v>
      </c>
      <c r="P103" s="7" t="s">
        <v>452</v>
      </c>
      <c r="Q103" s="7" t="s">
        <v>1215</v>
      </c>
      <c r="R103" s="7" t="s">
        <v>507</v>
      </c>
      <c r="S103" s="7" t="s">
        <v>536</v>
      </c>
      <c r="T103" s="7" t="s">
        <v>1216</v>
      </c>
    </row>
    <row r="104" spans="1:20" x14ac:dyDescent="0.3">
      <c r="A104" s="7" t="s">
        <v>1217</v>
      </c>
      <c r="B104" s="19" t="s">
        <v>436</v>
      </c>
      <c r="C104" s="20" t="s">
        <v>476</v>
      </c>
      <c r="D104" s="20" t="s">
        <v>199</v>
      </c>
      <c r="E104" s="20" t="s">
        <v>491</v>
      </c>
      <c r="F104" s="20" t="s">
        <v>491</v>
      </c>
      <c r="G104" s="22" t="s">
        <v>1218</v>
      </c>
      <c r="H104" s="24"/>
      <c r="I104" s="7" t="s">
        <v>1219</v>
      </c>
      <c r="J104" s="24" t="s">
        <v>565</v>
      </c>
      <c r="K104" s="25"/>
      <c r="L104" s="25"/>
      <c r="M104" s="7" t="s">
        <v>442</v>
      </c>
      <c r="N104" s="7" t="s">
        <v>1220</v>
      </c>
      <c r="O104" s="7" t="s">
        <v>444</v>
      </c>
      <c r="P104" s="7" t="s">
        <v>452</v>
      </c>
      <c r="Q104" s="7" t="s">
        <v>1221</v>
      </c>
      <c r="R104" s="7" t="s">
        <v>567</v>
      </c>
      <c r="S104" s="7" t="s">
        <v>536</v>
      </c>
      <c r="T104" s="7" t="s">
        <v>1216</v>
      </c>
    </row>
    <row r="105" spans="1:20" x14ac:dyDescent="0.3">
      <c r="A105" s="7" t="s">
        <v>435</v>
      </c>
      <c r="B105" s="19" t="s">
        <v>436</v>
      </c>
      <c r="C105" s="20" t="s">
        <v>437</v>
      </c>
      <c r="D105" s="20" t="s">
        <v>25</v>
      </c>
      <c r="E105" s="20" t="s">
        <v>438</v>
      </c>
      <c r="F105" s="20" t="s">
        <v>438</v>
      </c>
      <c r="G105" s="22" t="s">
        <v>439</v>
      </c>
      <c r="H105" s="23" t="s">
        <v>440</v>
      </c>
      <c r="I105" s="7" t="s">
        <v>74</v>
      </c>
      <c r="J105" s="24" t="s">
        <v>441</v>
      </c>
      <c r="K105" s="25"/>
      <c r="L105" s="25"/>
      <c r="M105" s="7" t="s">
        <v>442</v>
      </c>
      <c r="N105" s="7" t="s">
        <v>443</v>
      </c>
      <c r="O105" s="7" t="s">
        <v>444</v>
      </c>
      <c r="P105" s="7" t="s">
        <v>445</v>
      </c>
      <c r="Q105" s="7" t="s">
        <v>446</v>
      </c>
      <c r="R105" s="7" t="s">
        <v>447</v>
      </c>
      <c r="S105" s="7" t="s">
        <v>197</v>
      </c>
      <c r="T105" s="7" t="s">
        <v>198</v>
      </c>
    </row>
    <row r="106" spans="1:20" x14ac:dyDescent="0.3">
      <c r="A106" s="7" t="s">
        <v>1222</v>
      </c>
      <c r="B106" s="19" t="s">
        <v>436</v>
      </c>
      <c r="C106" s="20" t="s">
        <v>437</v>
      </c>
      <c r="D106" s="20" t="s">
        <v>199</v>
      </c>
      <c r="E106" s="20" t="s">
        <v>1223</v>
      </c>
      <c r="F106" s="20" t="s">
        <v>1223</v>
      </c>
      <c r="G106" s="22" t="s">
        <v>788</v>
      </c>
      <c r="H106" s="24"/>
      <c r="I106" s="7" t="s">
        <v>1224</v>
      </c>
      <c r="J106" s="24" t="s">
        <v>441</v>
      </c>
      <c r="K106" s="25"/>
      <c r="L106" s="25"/>
      <c r="M106" s="7" t="s">
        <v>442</v>
      </c>
      <c r="N106" s="7" t="s">
        <v>1179</v>
      </c>
      <c r="O106" s="7" t="s">
        <v>444</v>
      </c>
      <c r="P106" s="7" t="s">
        <v>1225</v>
      </c>
      <c r="Q106" s="7" t="s">
        <v>1226</v>
      </c>
      <c r="R106" s="7" t="s">
        <v>447</v>
      </c>
      <c r="S106" s="7" t="s">
        <v>197</v>
      </c>
      <c r="T106" s="7" t="s">
        <v>1227</v>
      </c>
    </row>
    <row r="107" spans="1:20" x14ac:dyDescent="0.3">
      <c r="A107" s="7" t="s">
        <v>448</v>
      </c>
      <c r="B107" s="19" t="s">
        <v>436</v>
      </c>
      <c r="C107" s="20" t="s">
        <v>437</v>
      </c>
      <c r="D107" s="20" t="s">
        <v>199</v>
      </c>
      <c r="E107" s="20" t="s">
        <v>449</v>
      </c>
      <c r="F107" s="20" t="s">
        <v>450</v>
      </c>
      <c r="G107" s="22" t="s">
        <v>439</v>
      </c>
      <c r="H107" s="23" t="s">
        <v>440</v>
      </c>
      <c r="I107" s="7" t="s">
        <v>75</v>
      </c>
      <c r="J107" s="24" t="s">
        <v>451</v>
      </c>
      <c r="K107" s="25"/>
      <c r="L107" s="25"/>
      <c r="M107" s="7" t="s">
        <v>442</v>
      </c>
      <c r="N107" s="7" t="s">
        <v>443</v>
      </c>
      <c r="O107" s="7" t="s">
        <v>444</v>
      </c>
      <c r="P107" s="7" t="s">
        <v>452</v>
      </c>
      <c r="Q107" s="7" t="s">
        <v>453</v>
      </c>
      <c r="R107" s="7" t="s">
        <v>454</v>
      </c>
      <c r="S107" s="7" t="s">
        <v>15</v>
      </c>
      <c r="T107" s="7" t="s">
        <v>19</v>
      </c>
    </row>
    <row r="108" spans="1:20" x14ac:dyDescent="0.3">
      <c r="A108" s="7" t="s">
        <v>455</v>
      </c>
      <c r="B108" s="19" t="s">
        <v>436</v>
      </c>
      <c r="C108" s="20" t="s">
        <v>437</v>
      </c>
      <c r="D108" s="20" t="s">
        <v>199</v>
      </c>
      <c r="E108" s="20" t="s">
        <v>456</v>
      </c>
      <c r="F108" s="20" t="s">
        <v>456</v>
      </c>
      <c r="G108" s="22" t="s">
        <v>439</v>
      </c>
      <c r="H108" s="23" t="s">
        <v>440</v>
      </c>
      <c r="I108" s="7" t="s">
        <v>457</v>
      </c>
      <c r="J108" s="24" t="s">
        <v>451</v>
      </c>
      <c r="K108" s="25"/>
      <c r="L108" s="25"/>
      <c r="M108" s="7" t="s">
        <v>442</v>
      </c>
      <c r="N108" s="7" t="s">
        <v>443</v>
      </c>
      <c r="O108" s="7" t="s">
        <v>444</v>
      </c>
      <c r="P108" s="7" t="s">
        <v>458</v>
      </c>
      <c r="Q108" s="7" t="s">
        <v>459</v>
      </c>
      <c r="R108" s="7" t="s">
        <v>454</v>
      </c>
      <c r="S108" s="7" t="s">
        <v>197</v>
      </c>
      <c r="T108" s="7" t="s">
        <v>202</v>
      </c>
    </row>
    <row r="109" spans="1:20" x14ac:dyDescent="0.3">
      <c r="A109" s="7" t="s">
        <v>1228</v>
      </c>
      <c r="B109" s="19" t="s">
        <v>436</v>
      </c>
      <c r="C109" s="20" t="s">
        <v>437</v>
      </c>
      <c r="D109" s="20" t="s">
        <v>199</v>
      </c>
      <c r="E109" s="20" t="s">
        <v>656</v>
      </c>
      <c r="F109" s="20" t="s">
        <v>656</v>
      </c>
      <c r="G109" s="22" t="s">
        <v>788</v>
      </c>
      <c r="H109" s="24"/>
      <c r="I109" s="7" t="s">
        <v>1229</v>
      </c>
      <c r="J109" s="24" t="s">
        <v>441</v>
      </c>
      <c r="K109" s="25"/>
      <c r="L109" s="25"/>
      <c r="M109" s="7" t="s">
        <v>442</v>
      </c>
      <c r="N109" s="7" t="s">
        <v>1179</v>
      </c>
      <c r="O109" s="7" t="s">
        <v>444</v>
      </c>
      <c r="P109" s="7" t="s">
        <v>1225</v>
      </c>
      <c r="Q109" s="7" t="s">
        <v>1230</v>
      </c>
      <c r="R109" s="7" t="s">
        <v>447</v>
      </c>
      <c r="S109" s="7" t="s">
        <v>197</v>
      </c>
      <c r="T109" s="7" t="s">
        <v>1227</v>
      </c>
    </row>
    <row r="110" spans="1:20" x14ac:dyDescent="0.3">
      <c r="A110" s="7" t="s">
        <v>1231</v>
      </c>
      <c r="B110" s="19" t="s">
        <v>436</v>
      </c>
      <c r="C110" s="20" t="s">
        <v>437</v>
      </c>
      <c r="D110" s="20" t="s">
        <v>199</v>
      </c>
      <c r="E110" s="20" t="s">
        <v>557</v>
      </c>
      <c r="F110" s="20" t="s">
        <v>711</v>
      </c>
      <c r="G110" s="22" t="s">
        <v>932</v>
      </c>
      <c r="H110" s="24"/>
      <c r="I110" s="7" t="s">
        <v>1232</v>
      </c>
      <c r="J110" s="24" t="s">
        <v>505</v>
      </c>
      <c r="K110" s="25"/>
      <c r="L110" s="25"/>
      <c r="M110" s="7" t="s">
        <v>442</v>
      </c>
      <c r="N110" s="7" t="s">
        <v>1179</v>
      </c>
      <c r="O110" s="7" t="s">
        <v>444</v>
      </c>
      <c r="P110" s="7" t="s">
        <v>961</v>
      </c>
      <c r="Q110" s="7" t="s">
        <v>1233</v>
      </c>
      <c r="R110" s="7" t="s">
        <v>507</v>
      </c>
      <c r="S110" s="7" t="s">
        <v>16</v>
      </c>
      <c r="T110" s="7" t="s">
        <v>963</v>
      </c>
    </row>
    <row r="111" spans="1:20" x14ac:dyDescent="0.3">
      <c r="A111" s="7" t="s">
        <v>460</v>
      </c>
      <c r="B111" s="19" t="s">
        <v>436</v>
      </c>
      <c r="C111" s="20" t="s">
        <v>437</v>
      </c>
      <c r="D111" s="20" t="s">
        <v>199</v>
      </c>
      <c r="E111" s="20" t="s">
        <v>461</v>
      </c>
      <c r="F111" s="20" t="s">
        <v>462</v>
      </c>
      <c r="G111" s="22" t="s">
        <v>439</v>
      </c>
      <c r="H111" s="23" t="s">
        <v>440</v>
      </c>
      <c r="I111" s="7" t="s">
        <v>73</v>
      </c>
      <c r="J111" s="24" t="s">
        <v>451</v>
      </c>
      <c r="K111" s="25"/>
      <c r="L111" s="25"/>
      <c r="M111" s="7" t="s">
        <v>442</v>
      </c>
      <c r="N111" s="7" t="s">
        <v>443</v>
      </c>
      <c r="O111" s="7" t="s">
        <v>444</v>
      </c>
      <c r="P111" s="7" t="s">
        <v>463</v>
      </c>
      <c r="Q111" s="7" t="s">
        <v>464</v>
      </c>
      <c r="R111" s="7" t="s">
        <v>454</v>
      </c>
      <c r="S111" s="7" t="s">
        <v>15</v>
      </c>
      <c r="T111" s="7" t="s">
        <v>201</v>
      </c>
    </row>
    <row r="112" spans="1:20" x14ac:dyDescent="0.3">
      <c r="A112" s="7" t="s">
        <v>465</v>
      </c>
      <c r="B112" s="19" t="s">
        <v>436</v>
      </c>
      <c r="C112" s="20" t="s">
        <v>437</v>
      </c>
      <c r="D112" s="20" t="s">
        <v>199</v>
      </c>
      <c r="E112" s="20" t="s">
        <v>466</v>
      </c>
      <c r="F112" s="20" t="s">
        <v>466</v>
      </c>
      <c r="G112" s="22" t="s">
        <v>439</v>
      </c>
      <c r="H112" s="23" t="s">
        <v>440</v>
      </c>
      <c r="I112" s="7" t="s">
        <v>196</v>
      </c>
      <c r="J112" s="24" t="s">
        <v>441</v>
      </c>
      <c r="K112" s="25"/>
      <c r="L112" s="25"/>
      <c r="M112" s="7" t="s">
        <v>442</v>
      </c>
      <c r="N112" s="7" t="s">
        <v>443</v>
      </c>
      <c r="O112" s="7" t="s">
        <v>444</v>
      </c>
      <c r="P112" s="7" t="s">
        <v>467</v>
      </c>
      <c r="Q112" s="7" t="s">
        <v>468</v>
      </c>
      <c r="R112" s="7" t="s">
        <v>447</v>
      </c>
      <c r="S112" s="7" t="s">
        <v>197</v>
      </c>
      <c r="T112" s="7" t="s">
        <v>200</v>
      </c>
    </row>
    <row r="113" spans="1:20" x14ac:dyDescent="0.3">
      <c r="A113" s="7" t="s">
        <v>1234</v>
      </c>
      <c r="B113" s="19" t="s">
        <v>436</v>
      </c>
      <c r="C113" s="20" t="s">
        <v>476</v>
      </c>
      <c r="D113" s="20" t="s">
        <v>199</v>
      </c>
      <c r="E113" s="20" t="s">
        <v>570</v>
      </c>
      <c r="F113" s="20" t="s">
        <v>570</v>
      </c>
      <c r="G113" s="22" t="s">
        <v>788</v>
      </c>
      <c r="H113" s="24"/>
      <c r="I113" s="7" t="s">
        <v>1235</v>
      </c>
      <c r="J113" s="24" t="s">
        <v>483</v>
      </c>
      <c r="K113" s="25"/>
      <c r="L113" s="25"/>
      <c r="M113" s="7" t="s">
        <v>442</v>
      </c>
      <c r="N113" s="7" t="s">
        <v>1179</v>
      </c>
      <c r="O113" s="7" t="s">
        <v>444</v>
      </c>
      <c r="P113" s="7" t="s">
        <v>1236</v>
      </c>
      <c r="Q113" s="7" t="s">
        <v>1237</v>
      </c>
      <c r="R113" s="7" t="s">
        <v>488</v>
      </c>
      <c r="S113" s="7" t="s">
        <v>16</v>
      </c>
      <c r="T113" s="7" t="s">
        <v>1238</v>
      </c>
    </row>
    <row r="114" spans="1:20" x14ac:dyDescent="0.3">
      <c r="A114" s="7" t="s">
        <v>1239</v>
      </c>
      <c r="B114" s="19" t="s">
        <v>436</v>
      </c>
      <c r="C114" s="20" t="s">
        <v>437</v>
      </c>
      <c r="D114" s="20" t="s">
        <v>199</v>
      </c>
      <c r="E114" s="20" t="s">
        <v>1240</v>
      </c>
      <c r="F114" s="20" t="s">
        <v>570</v>
      </c>
      <c r="G114" s="22" t="s">
        <v>932</v>
      </c>
      <c r="H114" s="24"/>
      <c r="I114" s="7" t="s">
        <v>1241</v>
      </c>
      <c r="J114" s="24" t="s">
        <v>483</v>
      </c>
      <c r="K114" s="25"/>
      <c r="L114" s="25"/>
      <c r="M114" s="7" t="s">
        <v>442</v>
      </c>
      <c r="N114" s="7" t="s">
        <v>1179</v>
      </c>
      <c r="O114" s="7" t="s">
        <v>444</v>
      </c>
      <c r="P114" s="7" t="s">
        <v>486</v>
      </c>
      <c r="Q114" s="7" t="s">
        <v>1242</v>
      </c>
      <c r="R114" s="7" t="s">
        <v>488</v>
      </c>
      <c r="S114" s="7" t="s">
        <v>16</v>
      </c>
      <c r="T114" s="7" t="s">
        <v>489</v>
      </c>
    </row>
    <row r="115" spans="1:20" x14ac:dyDescent="0.3">
      <c r="A115" s="7" t="s">
        <v>1243</v>
      </c>
      <c r="B115" s="19" t="s">
        <v>436</v>
      </c>
      <c r="C115" s="20" t="s">
        <v>476</v>
      </c>
      <c r="D115" s="20" t="s">
        <v>199</v>
      </c>
      <c r="E115" s="20" t="s">
        <v>578</v>
      </c>
      <c r="F115" s="20" t="s">
        <v>632</v>
      </c>
      <c r="G115" s="22" t="s">
        <v>788</v>
      </c>
      <c r="H115" s="24"/>
      <c r="I115" s="7" t="s">
        <v>1244</v>
      </c>
      <c r="J115" s="24" t="s">
        <v>483</v>
      </c>
      <c r="K115" s="25"/>
      <c r="L115" s="25"/>
      <c r="M115" s="7" t="s">
        <v>442</v>
      </c>
      <c r="N115" s="7" t="s">
        <v>1179</v>
      </c>
      <c r="O115" s="7" t="s">
        <v>444</v>
      </c>
      <c r="P115" s="7" t="s">
        <v>983</v>
      </c>
      <c r="Q115" s="7" t="s">
        <v>1245</v>
      </c>
      <c r="R115" s="7" t="s">
        <v>488</v>
      </c>
      <c r="S115" s="7" t="s">
        <v>16</v>
      </c>
      <c r="T115" s="7" t="s">
        <v>21</v>
      </c>
    </row>
    <row r="116" spans="1:20" x14ac:dyDescent="0.3">
      <c r="A116" s="7" t="s">
        <v>469</v>
      </c>
      <c r="B116" s="19" t="s">
        <v>436</v>
      </c>
      <c r="C116" s="20" t="s">
        <v>437</v>
      </c>
      <c r="D116" s="20" t="s">
        <v>199</v>
      </c>
      <c r="E116" s="20" t="s">
        <v>470</v>
      </c>
      <c r="F116" s="20" t="s">
        <v>471</v>
      </c>
      <c r="G116" s="22" t="s">
        <v>439</v>
      </c>
      <c r="H116" s="23" t="s">
        <v>440</v>
      </c>
      <c r="I116" s="7" t="s">
        <v>77</v>
      </c>
      <c r="J116" s="24" t="s">
        <v>472</v>
      </c>
      <c r="K116" s="25"/>
      <c r="L116" s="25"/>
      <c r="M116" s="7" t="s">
        <v>442</v>
      </c>
      <c r="N116" s="7" t="s">
        <v>443</v>
      </c>
      <c r="O116" s="7" t="s">
        <v>444</v>
      </c>
      <c r="P116" s="7" t="s">
        <v>452</v>
      </c>
      <c r="Q116" s="7" t="s">
        <v>473</v>
      </c>
      <c r="R116" s="7" t="s">
        <v>474</v>
      </c>
      <c r="S116" s="7" t="s">
        <v>15</v>
      </c>
      <c r="T116" s="7" t="s">
        <v>22</v>
      </c>
    </row>
    <row r="117" spans="1:20" x14ac:dyDescent="0.3">
      <c r="A117" s="7" t="s">
        <v>1246</v>
      </c>
      <c r="B117" s="19" t="s">
        <v>436</v>
      </c>
      <c r="C117" s="20" t="s">
        <v>437</v>
      </c>
      <c r="D117" s="20" t="s">
        <v>25</v>
      </c>
      <c r="E117" s="20" t="s">
        <v>834</v>
      </c>
      <c r="F117" s="20" t="s">
        <v>835</v>
      </c>
      <c r="G117" s="22" t="s">
        <v>932</v>
      </c>
      <c r="H117" s="24"/>
      <c r="I117" s="7" t="s">
        <v>1247</v>
      </c>
      <c r="J117" s="24" t="s">
        <v>441</v>
      </c>
      <c r="K117" s="25"/>
      <c r="L117" s="25"/>
      <c r="M117" s="7" t="s">
        <v>442</v>
      </c>
      <c r="N117" s="7" t="s">
        <v>1179</v>
      </c>
      <c r="O117" s="7" t="s">
        <v>444</v>
      </c>
      <c r="P117" s="7" t="s">
        <v>13</v>
      </c>
      <c r="Q117" s="7" t="s">
        <v>1248</v>
      </c>
      <c r="R117" s="7" t="s">
        <v>447</v>
      </c>
      <c r="S117" s="7" t="s">
        <v>197</v>
      </c>
      <c r="T117" s="7" t="s">
        <v>820</v>
      </c>
    </row>
    <row r="118" spans="1:20" x14ac:dyDescent="0.3">
      <c r="A118" s="7" t="s">
        <v>1249</v>
      </c>
      <c r="B118" s="19" t="s">
        <v>436</v>
      </c>
      <c r="C118" s="20" t="s">
        <v>437</v>
      </c>
      <c r="D118" s="20" t="s">
        <v>199</v>
      </c>
      <c r="E118" s="20" t="s">
        <v>693</v>
      </c>
      <c r="F118" s="20" t="s">
        <v>693</v>
      </c>
      <c r="G118" s="22" t="s">
        <v>932</v>
      </c>
      <c r="H118" s="24"/>
      <c r="I118" s="7" t="s">
        <v>1250</v>
      </c>
      <c r="J118" s="24" t="s">
        <v>451</v>
      </c>
      <c r="K118" s="25"/>
      <c r="L118" s="25"/>
      <c r="M118" s="7" t="s">
        <v>442</v>
      </c>
      <c r="N118" s="7" t="s">
        <v>1179</v>
      </c>
      <c r="O118" s="7" t="s">
        <v>444</v>
      </c>
      <c r="P118" s="7" t="s">
        <v>452</v>
      </c>
      <c r="Q118" s="7" t="s">
        <v>1251</v>
      </c>
      <c r="R118" s="7" t="s">
        <v>454</v>
      </c>
      <c r="S118" s="7" t="s">
        <v>15</v>
      </c>
      <c r="T118" s="7" t="s">
        <v>19</v>
      </c>
    </row>
    <row r="119" spans="1:20" x14ac:dyDescent="0.3">
      <c r="A119" s="7" t="s">
        <v>475</v>
      </c>
      <c r="B119" s="19" t="s">
        <v>436</v>
      </c>
      <c r="C119" s="20" t="s">
        <v>476</v>
      </c>
      <c r="D119" s="20" t="s">
        <v>199</v>
      </c>
      <c r="E119" s="20" t="s">
        <v>477</v>
      </c>
      <c r="F119" s="20" t="s">
        <v>477</v>
      </c>
      <c r="G119" s="22" t="s">
        <v>439</v>
      </c>
      <c r="H119" s="23" t="s">
        <v>440</v>
      </c>
      <c r="I119" s="7" t="s">
        <v>478</v>
      </c>
      <c r="J119" s="24" t="s">
        <v>472</v>
      </c>
      <c r="K119" s="25"/>
      <c r="L119" s="25"/>
      <c r="M119" s="7" t="s">
        <v>442</v>
      </c>
      <c r="N119" s="7" t="s">
        <v>443</v>
      </c>
      <c r="O119" s="7" t="s">
        <v>444</v>
      </c>
      <c r="P119" s="7" t="s">
        <v>452</v>
      </c>
      <c r="Q119" s="7" t="s">
        <v>479</v>
      </c>
      <c r="R119" s="7" t="s">
        <v>474</v>
      </c>
      <c r="S119" s="7" t="s">
        <v>14</v>
      </c>
      <c r="T119" s="7" t="s">
        <v>22</v>
      </c>
    </row>
    <row r="120" spans="1:20" x14ac:dyDescent="0.3">
      <c r="A120" s="7" t="s">
        <v>480</v>
      </c>
      <c r="B120" s="19" t="s">
        <v>436</v>
      </c>
      <c r="C120" s="20" t="s">
        <v>437</v>
      </c>
      <c r="D120" s="20" t="s">
        <v>199</v>
      </c>
      <c r="E120" s="20" t="s">
        <v>481</v>
      </c>
      <c r="F120" s="20" t="s">
        <v>481</v>
      </c>
      <c r="G120" s="22" t="s">
        <v>439</v>
      </c>
      <c r="H120" s="23" t="s">
        <v>440</v>
      </c>
      <c r="I120" s="32" t="s">
        <v>482</v>
      </c>
      <c r="J120" s="24" t="s">
        <v>483</v>
      </c>
      <c r="K120" s="25"/>
      <c r="L120" s="25"/>
      <c r="M120" s="33" t="s">
        <v>484</v>
      </c>
      <c r="N120" s="7" t="s">
        <v>485</v>
      </c>
      <c r="O120" s="7" t="s">
        <v>444</v>
      </c>
      <c r="P120" s="7" t="s">
        <v>486</v>
      </c>
      <c r="Q120" s="7" t="s">
        <v>487</v>
      </c>
      <c r="R120" s="7" t="s">
        <v>488</v>
      </c>
      <c r="S120" s="7" t="s">
        <v>16</v>
      </c>
      <c r="T120" s="7" t="s">
        <v>489</v>
      </c>
    </row>
    <row r="121" spans="1:20" x14ac:dyDescent="0.3">
      <c r="A121" s="7" t="s">
        <v>1252</v>
      </c>
      <c r="B121" s="19" t="s">
        <v>436</v>
      </c>
      <c r="C121" s="20" t="s">
        <v>437</v>
      </c>
      <c r="D121" s="20" t="s">
        <v>199</v>
      </c>
      <c r="E121" s="20" t="s">
        <v>1253</v>
      </c>
      <c r="F121" s="20" t="s">
        <v>1253</v>
      </c>
      <c r="G121" s="22" t="s">
        <v>932</v>
      </c>
      <c r="H121" s="24"/>
      <c r="I121" s="7" t="s">
        <v>1254</v>
      </c>
      <c r="J121" s="24" t="s">
        <v>451</v>
      </c>
      <c r="K121" s="25"/>
      <c r="L121" s="25"/>
      <c r="M121" s="7" t="s">
        <v>442</v>
      </c>
      <c r="N121" s="64" t="s">
        <v>1255</v>
      </c>
      <c r="O121" s="7" t="s">
        <v>492</v>
      </c>
      <c r="P121" s="7" t="s">
        <v>493</v>
      </c>
      <c r="Q121" s="7" t="s">
        <v>1256</v>
      </c>
      <c r="R121" s="7" t="s">
        <v>454</v>
      </c>
      <c r="S121" s="7" t="s">
        <v>197</v>
      </c>
      <c r="T121" s="7" t="s">
        <v>18</v>
      </c>
    </row>
    <row r="122" spans="1:20" x14ac:dyDescent="0.3">
      <c r="A122" s="7" t="s">
        <v>1257</v>
      </c>
      <c r="B122" s="19" t="s">
        <v>436</v>
      </c>
      <c r="C122" s="20" t="s">
        <v>437</v>
      </c>
      <c r="D122" s="20" t="s">
        <v>199</v>
      </c>
      <c r="E122" s="20" t="s">
        <v>449</v>
      </c>
      <c r="F122" s="20" t="s">
        <v>1258</v>
      </c>
      <c r="G122" s="22" t="s">
        <v>788</v>
      </c>
      <c r="H122" s="24"/>
      <c r="I122" s="7" t="s">
        <v>1259</v>
      </c>
      <c r="J122" s="24" t="s">
        <v>451</v>
      </c>
      <c r="K122" s="25"/>
      <c r="L122" s="25"/>
      <c r="M122" s="7" t="s">
        <v>442</v>
      </c>
      <c r="N122" s="7" t="s">
        <v>1260</v>
      </c>
      <c r="O122" s="7" t="s">
        <v>492</v>
      </c>
      <c r="P122" s="7" t="s">
        <v>927</v>
      </c>
      <c r="Q122" s="7" t="s">
        <v>1261</v>
      </c>
      <c r="R122" s="7" t="s">
        <v>454</v>
      </c>
      <c r="S122" s="7" t="s">
        <v>15</v>
      </c>
      <c r="T122" s="7" t="s">
        <v>929</v>
      </c>
    </row>
    <row r="123" spans="1:20" x14ac:dyDescent="0.3">
      <c r="A123" s="7" t="s">
        <v>490</v>
      </c>
      <c r="B123" s="19" t="s">
        <v>436</v>
      </c>
      <c r="C123" s="20" t="s">
        <v>437</v>
      </c>
      <c r="D123" s="20" t="s">
        <v>199</v>
      </c>
      <c r="E123" s="20" t="s">
        <v>491</v>
      </c>
      <c r="F123" s="20" t="s">
        <v>491</v>
      </c>
      <c r="G123" s="22" t="s">
        <v>439</v>
      </c>
      <c r="H123" s="23" t="s">
        <v>440</v>
      </c>
      <c r="I123" s="7" t="s">
        <v>203</v>
      </c>
      <c r="J123" s="24" t="s">
        <v>472</v>
      </c>
      <c r="K123" s="25"/>
      <c r="L123" s="25"/>
      <c r="M123" s="7" t="s">
        <v>442</v>
      </c>
      <c r="N123" s="64" t="s">
        <v>485</v>
      </c>
      <c r="O123" s="7" t="s">
        <v>492</v>
      </c>
      <c r="P123" s="7" t="s">
        <v>493</v>
      </c>
      <c r="Q123" s="7" t="s">
        <v>494</v>
      </c>
      <c r="R123" s="7" t="s">
        <v>474</v>
      </c>
      <c r="S123" s="7" t="s">
        <v>14</v>
      </c>
      <c r="T123" s="7" t="s">
        <v>495</v>
      </c>
    </row>
    <row r="124" spans="1:20" x14ac:dyDescent="0.3">
      <c r="A124" s="7" t="s">
        <v>496</v>
      </c>
      <c r="B124" s="19" t="s">
        <v>436</v>
      </c>
      <c r="C124" s="20" t="s">
        <v>476</v>
      </c>
      <c r="D124" s="20" t="s">
        <v>199</v>
      </c>
      <c r="E124" s="20" t="s">
        <v>497</v>
      </c>
      <c r="F124" s="20" t="s">
        <v>498</v>
      </c>
      <c r="G124" s="22" t="s">
        <v>439</v>
      </c>
      <c r="H124" s="23" t="s">
        <v>440</v>
      </c>
      <c r="I124" s="32" t="s">
        <v>499</v>
      </c>
      <c r="J124" s="24" t="s">
        <v>483</v>
      </c>
      <c r="K124" s="25"/>
      <c r="L124" s="25"/>
      <c r="M124" s="33" t="s">
        <v>484</v>
      </c>
      <c r="N124" s="7" t="s">
        <v>485</v>
      </c>
      <c r="O124" s="7" t="s">
        <v>444</v>
      </c>
      <c r="P124" s="7" t="s">
        <v>486</v>
      </c>
      <c r="Q124" s="7" t="s">
        <v>500</v>
      </c>
      <c r="R124" s="7" t="s">
        <v>488</v>
      </c>
      <c r="S124" s="7" t="s">
        <v>16</v>
      </c>
      <c r="T124" s="7" t="s">
        <v>501</v>
      </c>
    </row>
    <row r="125" spans="1:20" x14ac:dyDescent="0.3">
      <c r="A125" s="7" t="s">
        <v>502</v>
      </c>
      <c r="B125" s="19" t="s">
        <v>436</v>
      </c>
      <c r="C125" s="20" t="s">
        <v>476</v>
      </c>
      <c r="D125" s="20" t="s">
        <v>199</v>
      </c>
      <c r="E125" s="20" t="s">
        <v>449</v>
      </c>
      <c r="F125" s="20" t="s">
        <v>503</v>
      </c>
      <c r="G125" s="22" t="s">
        <v>439</v>
      </c>
      <c r="H125" s="24" t="s">
        <v>440</v>
      </c>
      <c r="I125" s="7" t="s">
        <v>504</v>
      </c>
      <c r="J125" s="24" t="s">
        <v>505</v>
      </c>
      <c r="K125" s="25"/>
      <c r="L125" s="25"/>
      <c r="M125" s="7" t="s">
        <v>442</v>
      </c>
      <c r="N125" s="64" t="s">
        <v>485</v>
      </c>
      <c r="O125" s="7" t="s">
        <v>492</v>
      </c>
      <c r="P125" s="7" t="s">
        <v>493</v>
      </c>
      <c r="Q125" s="7" t="s">
        <v>506</v>
      </c>
      <c r="R125" s="7" t="s">
        <v>507</v>
      </c>
      <c r="S125" s="7" t="s">
        <v>15</v>
      </c>
      <c r="T125" s="7" t="s">
        <v>20</v>
      </c>
    </row>
    <row r="126" spans="1:20" x14ac:dyDescent="0.3">
      <c r="A126" s="7" t="s">
        <v>1262</v>
      </c>
      <c r="B126" s="19" t="s">
        <v>436</v>
      </c>
      <c r="C126" s="20" t="s">
        <v>437</v>
      </c>
      <c r="D126" s="20" t="s">
        <v>199</v>
      </c>
      <c r="E126" s="20" t="s">
        <v>1071</v>
      </c>
      <c r="F126" s="20" t="s">
        <v>1263</v>
      </c>
      <c r="G126" s="22" t="s">
        <v>932</v>
      </c>
      <c r="H126" s="24"/>
      <c r="I126" s="7" t="s">
        <v>1264</v>
      </c>
      <c r="J126" s="24" t="s">
        <v>472</v>
      </c>
      <c r="K126" s="25"/>
      <c r="L126" s="25"/>
      <c r="M126" s="7" t="s">
        <v>442</v>
      </c>
      <c r="N126" s="7" t="s">
        <v>1260</v>
      </c>
      <c r="O126" s="7" t="s">
        <v>492</v>
      </c>
      <c r="P126" s="7" t="s">
        <v>927</v>
      </c>
      <c r="Q126" s="7" t="s">
        <v>1265</v>
      </c>
      <c r="R126" s="7" t="s">
        <v>474</v>
      </c>
      <c r="S126" s="7" t="s">
        <v>14</v>
      </c>
      <c r="T126" s="7" t="s">
        <v>929</v>
      </c>
    </row>
    <row r="127" spans="1:20" x14ac:dyDescent="0.3">
      <c r="A127" s="7" t="s">
        <v>508</v>
      </c>
      <c r="B127" s="19" t="s">
        <v>436</v>
      </c>
      <c r="C127" s="20" t="s">
        <v>476</v>
      </c>
      <c r="D127" s="20" t="s">
        <v>199</v>
      </c>
      <c r="E127" s="20" t="s">
        <v>449</v>
      </c>
      <c r="F127" s="20" t="s">
        <v>509</v>
      </c>
      <c r="G127" s="22" t="s">
        <v>439</v>
      </c>
      <c r="H127" s="23" t="s">
        <v>440</v>
      </c>
      <c r="I127" s="32" t="s">
        <v>208</v>
      </c>
      <c r="J127" s="24" t="s">
        <v>441</v>
      </c>
      <c r="K127" s="25"/>
      <c r="L127" s="25"/>
      <c r="M127" s="33" t="s">
        <v>484</v>
      </c>
      <c r="N127" s="7" t="s">
        <v>485</v>
      </c>
      <c r="O127" s="7" t="s">
        <v>444</v>
      </c>
      <c r="P127" s="7" t="s">
        <v>452</v>
      </c>
      <c r="Q127" s="7" t="s">
        <v>510</v>
      </c>
      <c r="R127" s="7" t="s">
        <v>447</v>
      </c>
      <c r="S127" s="7" t="s">
        <v>197</v>
      </c>
      <c r="T127" s="7" t="s">
        <v>19</v>
      </c>
    </row>
    <row r="128" spans="1:20" x14ac:dyDescent="0.3">
      <c r="A128" s="7" t="s">
        <v>1266</v>
      </c>
      <c r="B128" s="19" t="s">
        <v>436</v>
      </c>
      <c r="C128" s="20" t="s">
        <v>476</v>
      </c>
      <c r="D128" s="20" t="s">
        <v>199</v>
      </c>
      <c r="E128" s="20" t="s">
        <v>470</v>
      </c>
      <c r="F128" s="20" t="s">
        <v>1267</v>
      </c>
      <c r="G128" s="22" t="s">
        <v>788</v>
      </c>
      <c r="H128" s="24"/>
      <c r="I128" s="7" t="s">
        <v>1268</v>
      </c>
      <c r="J128" s="24" t="s">
        <v>505</v>
      </c>
      <c r="K128" s="25"/>
      <c r="L128" s="25"/>
      <c r="M128" s="7" t="s">
        <v>442</v>
      </c>
      <c r="N128" s="64" t="s">
        <v>1260</v>
      </c>
      <c r="O128" s="7" t="s">
        <v>492</v>
      </c>
      <c r="P128" s="7" t="s">
        <v>493</v>
      </c>
      <c r="Q128" s="7" t="s">
        <v>1269</v>
      </c>
      <c r="R128" s="7" t="s">
        <v>507</v>
      </c>
      <c r="S128" s="7" t="s">
        <v>536</v>
      </c>
      <c r="T128" s="7" t="s">
        <v>979</v>
      </c>
    </row>
    <row r="129" spans="1:20" x14ac:dyDescent="0.3">
      <c r="A129" s="7" t="s">
        <v>511</v>
      </c>
      <c r="B129" s="19" t="s">
        <v>436</v>
      </c>
      <c r="C129" s="20" t="s">
        <v>437</v>
      </c>
      <c r="D129" s="20" t="s">
        <v>25</v>
      </c>
      <c r="E129" s="20" t="s">
        <v>512</v>
      </c>
      <c r="F129" s="20" t="s">
        <v>513</v>
      </c>
      <c r="G129" s="22" t="s">
        <v>439</v>
      </c>
      <c r="H129" s="23" t="s">
        <v>440</v>
      </c>
      <c r="I129" s="32" t="s">
        <v>207</v>
      </c>
      <c r="J129" s="24" t="s">
        <v>472</v>
      </c>
      <c r="K129" s="25"/>
      <c r="L129" s="25"/>
      <c r="M129" s="33" t="s">
        <v>484</v>
      </c>
      <c r="N129" s="7" t="s">
        <v>485</v>
      </c>
      <c r="O129" s="7" t="s">
        <v>444</v>
      </c>
      <c r="P129" s="7" t="s">
        <v>452</v>
      </c>
      <c r="Q129" s="7" t="s">
        <v>514</v>
      </c>
      <c r="R129" s="7" t="s">
        <v>474</v>
      </c>
      <c r="S129" s="7" t="s">
        <v>14</v>
      </c>
      <c r="T129" s="7" t="s">
        <v>22</v>
      </c>
    </row>
    <row r="130" spans="1:20" x14ac:dyDescent="0.3">
      <c r="A130" s="7" t="s">
        <v>1270</v>
      </c>
      <c r="B130" s="19" t="s">
        <v>436</v>
      </c>
      <c r="C130" s="20" t="s">
        <v>437</v>
      </c>
      <c r="D130" s="20" t="s">
        <v>199</v>
      </c>
      <c r="E130" s="20" t="s">
        <v>1271</v>
      </c>
      <c r="F130" s="20" t="s">
        <v>1271</v>
      </c>
      <c r="G130" s="22" t="s">
        <v>932</v>
      </c>
      <c r="H130" s="24"/>
      <c r="I130" s="7" t="s">
        <v>1272</v>
      </c>
      <c r="J130" s="24" t="s">
        <v>565</v>
      </c>
      <c r="K130" s="25"/>
      <c r="L130" s="25"/>
      <c r="M130" s="7" t="s">
        <v>442</v>
      </c>
      <c r="N130" s="64" t="s">
        <v>1260</v>
      </c>
      <c r="O130" s="7" t="s">
        <v>492</v>
      </c>
      <c r="P130" s="7" t="s">
        <v>493</v>
      </c>
      <c r="Q130" s="7" t="s">
        <v>1273</v>
      </c>
      <c r="R130" s="7" t="s">
        <v>567</v>
      </c>
      <c r="S130" s="7" t="s">
        <v>536</v>
      </c>
      <c r="T130" s="7" t="s">
        <v>537</v>
      </c>
    </row>
    <row r="131" spans="1:20" x14ac:dyDescent="0.3">
      <c r="A131" s="7" t="s">
        <v>1274</v>
      </c>
      <c r="B131" s="19" t="s">
        <v>436</v>
      </c>
      <c r="C131" s="20" t="s">
        <v>476</v>
      </c>
      <c r="D131" s="20" t="s">
        <v>199</v>
      </c>
      <c r="E131" s="20" t="s">
        <v>1275</v>
      </c>
      <c r="F131" s="20" t="s">
        <v>1275</v>
      </c>
      <c r="G131" s="22" t="s">
        <v>932</v>
      </c>
      <c r="H131" s="24"/>
      <c r="I131" s="7" t="s">
        <v>1276</v>
      </c>
      <c r="J131" s="24" t="s">
        <v>472</v>
      </c>
      <c r="K131" s="25"/>
      <c r="L131" s="25"/>
      <c r="M131" s="7" t="s">
        <v>442</v>
      </c>
      <c r="N131" s="64" t="s">
        <v>1260</v>
      </c>
      <c r="O131" s="7" t="s">
        <v>492</v>
      </c>
      <c r="P131" s="7" t="s">
        <v>493</v>
      </c>
      <c r="Q131" s="7" t="s">
        <v>1277</v>
      </c>
      <c r="R131" s="7" t="s">
        <v>474</v>
      </c>
      <c r="S131" s="7" t="s">
        <v>14</v>
      </c>
      <c r="T131" s="7" t="s">
        <v>541</v>
      </c>
    </row>
    <row r="132" spans="1:20" x14ac:dyDescent="0.3">
      <c r="A132" s="7" t="s">
        <v>1278</v>
      </c>
      <c r="B132" s="19" t="s">
        <v>436</v>
      </c>
      <c r="C132" s="20" t="s">
        <v>437</v>
      </c>
      <c r="D132" s="20" t="s">
        <v>199</v>
      </c>
      <c r="E132" s="20" t="s">
        <v>1121</v>
      </c>
      <c r="F132" s="20" t="s">
        <v>1121</v>
      </c>
      <c r="G132" s="22" t="s">
        <v>788</v>
      </c>
      <c r="H132" s="24"/>
      <c r="I132" s="7" t="s">
        <v>1279</v>
      </c>
      <c r="J132" s="24" t="s">
        <v>441</v>
      </c>
      <c r="K132" s="25"/>
      <c r="L132" s="25"/>
      <c r="M132" s="7" t="s">
        <v>442</v>
      </c>
      <c r="N132" s="64" t="s">
        <v>1260</v>
      </c>
      <c r="O132" s="7" t="s">
        <v>492</v>
      </c>
      <c r="P132" s="7" t="s">
        <v>493</v>
      </c>
      <c r="Q132" s="7" t="s">
        <v>1280</v>
      </c>
      <c r="R132" s="7" t="s">
        <v>447</v>
      </c>
      <c r="S132" s="7" t="s">
        <v>197</v>
      </c>
      <c r="T132" s="7" t="s">
        <v>1281</v>
      </c>
    </row>
    <row r="133" spans="1:20" x14ac:dyDescent="0.3">
      <c r="A133" s="7" t="s">
        <v>1282</v>
      </c>
      <c r="B133" s="19" t="s">
        <v>436</v>
      </c>
      <c r="C133" s="20" t="s">
        <v>437</v>
      </c>
      <c r="D133" s="20" t="s">
        <v>199</v>
      </c>
      <c r="E133" s="20" t="s">
        <v>1283</v>
      </c>
      <c r="F133" s="20" t="s">
        <v>1283</v>
      </c>
      <c r="G133" s="22" t="s">
        <v>1218</v>
      </c>
      <c r="H133" s="24"/>
      <c r="I133" s="7" t="s">
        <v>1284</v>
      </c>
      <c r="J133" s="24" t="s">
        <v>522</v>
      </c>
      <c r="K133" s="25"/>
      <c r="L133" s="25"/>
      <c r="M133" s="7" t="s">
        <v>442</v>
      </c>
      <c r="N133" s="64" t="s">
        <v>1260</v>
      </c>
      <c r="O133" s="7" t="s">
        <v>492</v>
      </c>
      <c r="P133" s="7" t="s">
        <v>493</v>
      </c>
      <c r="Q133" s="7" t="s">
        <v>1285</v>
      </c>
      <c r="R133" s="7" t="s">
        <v>474</v>
      </c>
      <c r="S133" s="7" t="s">
        <v>14</v>
      </c>
      <c r="T133" s="7" t="s">
        <v>18</v>
      </c>
    </row>
    <row r="134" spans="1:20" x14ac:dyDescent="0.3">
      <c r="A134" s="7" t="s">
        <v>1286</v>
      </c>
      <c r="B134" s="19" t="s">
        <v>436</v>
      </c>
      <c r="C134" s="20" t="s">
        <v>476</v>
      </c>
      <c r="D134" s="20" t="s">
        <v>199</v>
      </c>
      <c r="E134" s="20" t="s">
        <v>1287</v>
      </c>
      <c r="F134" s="20" t="s">
        <v>1287</v>
      </c>
      <c r="G134" s="22" t="s">
        <v>788</v>
      </c>
      <c r="H134" s="24"/>
      <c r="I134" s="7" t="s">
        <v>1288</v>
      </c>
      <c r="J134" s="24" t="s">
        <v>472</v>
      </c>
      <c r="K134" s="25"/>
      <c r="L134" s="25"/>
      <c r="M134" s="7" t="s">
        <v>442</v>
      </c>
      <c r="N134" s="64" t="s">
        <v>1260</v>
      </c>
      <c r="O134" s="7" t="s">
        <v>492</v>
      </c>
      <c r="P134" s="7" t="s">
        <v>493</v>
      </c>
      <c r="Q134" s="7" t="s">
        <v>1289</v>
      </c>
      <c r="R134" s="7" t="s">
        <v>474</v>
      </c>
      <c r="S134" s="7" t="s">
        <v>14</v>
      </c>
      <c r="T134" s="7" t="s">
        <v>1290</v>
      </c>
    </row>
    <row r="135" spans="1:20" x14ac:dyDescent="0.3">
      <c r="A135" s="7" t="s">
        <v>515</v>
      </c>
      <c r="B135" s="19" t="s">
        <v>436</v>
      </c>
      <c r="C135" s="20" t="s">
        <v>437</v>
      </c>
      <c r="D135" s="20" t="s">
        <v>25</v>
      </c>
      <c r="E135" s="20" t="s">
        <v>516</v>
      </c>
      <c r="F135" s="20" t="s">
        <v>516</v>
      </c>
      <c r="G135" s="22" t="s">
        <v>439</v>
      </c>
      <c r="H135" s="23" t="s">
        <v>440</v>
      </c>
      <c r="I135" s="7" t="s">
        <v>209</v>
      </c>
      <c r="J135" s="24" t="s">
        <v>472</v>
      </c>
      <c r="K135" s="25"/>
      <c r="L135" s="25"/>
      <c r="M135" s="7" t="s">
        <v>442</v>
      </c>
      <c r="N135" s="64" t="s">
        <v>485</v>
      </c>
      <c r="O135" s="7" t="s">
        <v>492</v>
      </c>
      <c r="P135" s="7" t="s">
        <v>493</v>
      </c>
      <c r="Q135" s="7" t="s">
        <v>517</v>
      </c>
      <c r="R135" s="7" t="s">
        <v>474</v>
      </c>
      <c r="S135" s="7" t="s">
        <v>14</v>
      </c>
      <c r="T135" s="7" t="s">
        <v>518</v>
      </c>
    </row>
    <row r="136" spans="1:20" x14ac:dyDescent="0.3">
      <c r="A136" s="7" t="s">
        <v>519</v>
      </c>
      <c r="B136" s="19" t="s">
        <v>436</v>
      </c>
      <c r="C136" s="20" t="s">
        <v>437</v>
      </c>
      <c r="D136" s="20" t="s">
        <v>199</v>
      </c>
      <c r="E136" s="20" t="s">
        <v>520</v>
      </c>
      <c r="F136" s="20" t="s">
        <v>521</v>
      </c>
      <c r="G136" s="22" t="s">
        <v>439</v>
      </c>
      <c r="H136" s="23" t="s">
        <v>440</v>
      </c>
      <c r="I136" s="7" t="s">
        <v>210</v>
      </c>
      <c r="J136" s="24" t="s">
        <v>522</v>
      </c>
      <c r="K136" s="25"/>
      <c r="L136" s="25"/>
      <c r="M136" s="7" t="s">
        <v>442</v>
      </c>
      <c r="N136" s="64" t="s">
        <v>485</v>
      </c>
      <c r="O136" s="7" t="s">
        <v>492</v>
      </c>
      <c r="P136" s="7" t="s">
        <v>493</v>
      </c>
      <c r="Q136" s="7" t="s">
        <v>523</v>
      </c>
      <c r="R136" s="7" t="s">
        <v>474</v>
      </c>
      <c r="S136" s="7" t="s">
        <v>14</v>
      </c>
      <c r="T136" s="7" t="s">
        <v>524</v>
      </c>
    </row>
    <row r="137" spans="1:20" x14ac:dyDescent="0.3">
      <c r="A137" s="7" t="s">
        <v>525</v>
      </c>
      <c r="B137" s="19" t="s">
        <v>436</v>
      </c>
      <c r="C137" s="20" t="s">
        <v>437</v>
      </c>
      <c r="D137" s="20" t="s">
        <v>25</v>
      </c>
      <c r="E137" s="20" t="s">
        <v>516</v>
      </c>
      <c r="F137" s="20" t="s">
        <v>516</v>
      </c>
      <c r="G137" s="22" t="s">
        <v>439</v>
      </c>
      <c r="H137" s="23" t="s">
        <v>440</v>
      </c>
      <c r="I137" s="7" t="s">
        <v>204</v>
      </c>
      <c r="J137" s="24" t="s">
        <v>472</v>
      </c>
      <c r="K137" s="25"/>
      <c r="L137" s="25"/>
      <c r="M137" s="7" t="s">
        <v>442</v>
      </c>
      <c r="N137" s="64" t="s">
        <v>485</v>
      </c>
      <c r="O137" s="7" t="s">
        <v>492</v>
      </c>
      <c r="P137" s="7" t="s">
        <v>493</v>
      </c>
      <c r="Q137" s="7" t="s">
        <v>526</v>
      </c>
      <c r="R137" s="7" t="s">
        <v>474</v>
      </c>
      <c r="S137" s="7" t="s">
        <v>14</v>
      </c>
      <c r="T137" s="7" t="s">
        <v>527</v>
      </c>
    </row>
    <row r="138" spans="1:20" x14ac:dyDescent="0.3">
      <c r="A138" s="7" t="s">
        <v>528</v>
      </c>
      <c r="B138" s="19" t="s">
        <v>436</v>
      </c>
      <c r="C138" s="20" t="s">
        <v>476</v>
      </c>
      <c r="D138" s="20" t="s">
        <v>199</v>
      </c>
      <c r="E138" s="20" t="s">
        <v>529</v>
      </c>
      <c r="F138" s="20" t="s">
        <v>530</v>
      </c>
      <c r="G138" s="22" t="s">
        <v>439</v>
      </c>
      <c r="H138" s="23" t="s">
        <v>440</v>
      </c>
      <c r="I138" s="7" t="s">
        <v>205</v>
      </c>
      <c r="J138" s="24" t="s">
        <v>505</v>
      </c>
      <c r="K138" s="25"/>
      <c r="L138" s="25"/>
      <c r="M138" s="7" t="s">
        <v>442</v>
      </c>
      <c r="N138" s="64" t="s">
        <v>485</v>
      </c>
      <c r="O138" s="7" t="s">
        <v>492</v>
      </c>
      <c r="P138" s="7" t="s">
        <v>493</v>
      </c>
      <c r="Q138" s="7" t="s">
        <v>531</v>
      </c>
      <c r="R138" s="7" t="s">
        <v>507</v>
      </c>
      <c r="S138" s="7" t="s">
        <v>197</v>
      </c>
      <c r="T138" s="7" t="s">
        <v>532</v>
      </c>
    </row>
    <row r="139" spans="1:20" x14ac:dyDescent="0.3">
      <c r="A139" s="7" t="s">
        <v>533</v>
      </c>
      <c r="B139" s="19" t="s">
        <v>436</v>
      </c>
      <c r="C139" s="20" t="s">
        <v>437</v>
      </c>
      <c r="D139" s="20" t="s">
        <v>25</v>
      </c>
      <c r="E139" s="20" t="s">
        <v>449</v>
      </c>
      <c r="F139" s="20" t="s">
        <v>534</v>
      </c>
      <c r="G139" s="22" t="s">
        <v>439</v>
      </c>
      <c r="H139" s="23" t="s">
        <v>440</v>
      </c>
      <c r="I139" s="7" t="s">
        <v>213</v>
      </c>
      <c r="J139" s="24" t="s">
        <v>451</v>
      </c>
      <c r="K139" s="25"/>
      <c r="L139" s="25"/>
      <c r="M139" s="7" t="s">
        <v>442</v>
      </c>
      <c r="N139" s="64" t="s">
        <v>485</v>
      </c>
      <c r="O139" s="7" t="s">
        <v>492</v>
      </c>
      <c r="P139" s="7" t="s">
        <v>493</v>
      </c>
      <c r="Q139" s="7" t="s">
        <v>535</v>
      </c>
      <c r="R139" s="7" t="s">
        <v>454</v>
      </c>
      <c r="S139" s="7" t="s">
        <v>536</v>
      </c>
      <c r="T139" s="7" t="s">
        <v>537</v>
      </c>
    </row>
    <row r="140" spans="1:20" x14ac:dyDescent="0.3">
      <c r="A140" s="7" t="s">
        <v>1291</v>
      </c>
      <c r="B140" s="19" t="s">
        <v>436</v>
      </c>
      <c r="C140" s="20" t="s">
        <v>476</v>
      </c>
      <c r="D140" s="20" t="s">
        <v>199</v>
      </c>
      <c r="E140" s="20" t="s">
        <v>1267</v>
      </c>
      <c r="F140" s="20" t="s">
        <v>1292</v>
      </c>
      <c r="G140" s="22" t="s">
        <v>932</v>
      </c>
      <c r="H140" s="24"/>
      <c r="I140" s="7" t="s">
        <v>1293</v>
      </c>
      <c r="J140" s="24" t="s">
        <v>505</v>
      </c>
      <c r="K140" s="25"/>
      <c r="L140" s="25"/>
      <c r="M140" s="7" t="s">
        <v>442</v>
      </c>
      <c r="N140" s="64" t="s">
        <v>1260</v>
      </c>
      <c r="O140" s="7" t="s">
        <v>492</v>
      </c>
      <c r="P140" s="7" t="s">
        <v>493</v>
      </c>
      <c r="Q140" s="7" t="s">
        <v>1294</v>
      </c>
      <c r="R140" s="7" t="s">
        <v>507</v>
      </c>
      <c r="S140" s="7" t="s">
        <v>14</v>
      </c>
      <c r="T140" s="7" t="s">
        <v>1295</v>
      </c>
    </row>
    <row r="141" spans="1:20" x14ac:dyDescent="0.3">
      <c r="A141" s="7" t="s">
        <v>1296</v>
      </c>
      <c r="B141" s="19" t="s">
        <v>436</v>
      </c>
      <c r="C141" s="20" t="s">
        <v>476</v>
      </c>
      <c r="D141" s="20" t="s">
        <v>199</v>
      </c>
      <c r="E141" s="20" t="s">
        <v>449</v>
      </c>
      <c r="F141" s="20" t="s">
        <v>1297</v>
      </c>
      <c r="G141" s="22" t="s">
        <v>788</v>
      </c>
      <c r="H141" s="24"/>
      <c r="I141" s="7" t="s">
        <v>1298</v>
      </c>
      <c r="J141" s="24" t="s">
        <v>483</v>
      </c>
      <c r="K141" s="25"/>
      <c r="L141" s="25"/>
      <c r="M141" s="7" t="s">
        <v>442</v>
      </c>
      <c r="N141" s="64" t="s">
        <v>1260</v>
      </c>
      <c r="O141" s="7" t="s">
        <v>492</v>
      </c>
      <c r="P141" s="7" t="s">
        <v>493</v>
      </c>
      <c r="Q141" s="7" t="s">
        <v>1299</v>
      </c>
      <c r="R141" s="7" t="s">
        <v>599</v>
      </c>
      <c r="S141" s="7" t="s">
        <v>17</v>
      </c>
      <c r="T141" s="7" t="s">
        <v>20</v>
      </c>
    </row>
    <row r="142" spans="1:20" x14ac:dyDescent="0.3">
      <c r="A142" s="7" t="s">
        <v>1300</v>
      </c>
      <c r="B142" s="19" t="s">
        <v>436</v>
      </c>
      <c r="C142" s="20" t="s">
        <v>476</v>
      </c>
      <c r="D142" s="20" t="s">
        <v>199</v>
      </c>
      <c r="E142" s="20" t="s">
        <v>509</v>
      </c>
      <c r="F142" s="20" t="s">
        <v>1301</v>
      </c>
      <c r="G142" s="22" t="s">
        <v>932</v>
      </c>
      <c r="H142" s="24"/>
      <c r="I142" s="7" t="s">
        <v>1302</v>
      </c>
      <c r="J142" s="24" t="s">
        <v>441</v>
      </c>
      <c r="K142" s="25"/>
      <c r="L142" s="25"/>
      <c r="M142" s="7" t="s">
        <v>442</v>
      </c>
      <c r="N142" s="64" t="s">
        <v>1260</v>
      </c>
      <c r="O142" s="7" t="s">
        <v>492</v>
      </c>
      <c r="P142" s="7" t="s">
        <v>493</v>
      </c>
      <c r="Q142" s="7" t="s">
        <v>1303</v>
      </c>
      <c r="R142" s="7" t="s">
        <v>447</v>
      </c>
      <c r="S142" s="7" t="s">
        <v>197</v>
      </c>
      <c r="T142" s="7" t="s">
        <v>20</v>
      </c>
    </row>
    <row r="143" spans="1:20" x14ac:dyDescent="0.3">
      <c r="A143" s="7" t="s">
        <v>1304</v>
      </c>
      <c r="B143" s="19" t="s">
        <v>436</v>
      </c>
      <c r="C143" s="20" t="s">
        <v>437</v>
      </c>
      <c r="D143" s="20" t="s">
        <v>199</v>
      </c>
      <c r="E143" s="20" t="s">
        <v>1305</v>
      </c>
      <c r="F143" s="20" t="s">
        <v>1305</v>
      </c>
      <c r="G143" s="22" t="s">
        <v>932</v>
      </c>
      <c r="H143" s="24"/>
      <c r="I143" s="7" t="s">
        <v>1306</v>
      </c>
      <c r="J143" s="24" t="s">
        <v>505</v>
      </c>
      <c r="K143" s="25"/>
      <c r="L143" s="25"/>
      <c r="M143" s="7" t="s">
        <v>442</v>
      </c>
      <c r="N143" s="64" t="s">
        <v>1260</v>
      </c>
      <c r="O143" s="7" t="s">
        <v>492</v>
      </c>
      <c r="P143" s="7" t="s">
        <v>493</v>
      </c>
      <c r="Q143" s="7" t="s">
        <v>1307</v>
      </c>
      <c r="R143" s="7" t="s">
        <v>507</v>
      </c>
      <c r="S143" s="7" t="s">
        <v>14</v>
      </c>
      <c r="T143" s="7" t="s">
        <v>23</v>
      </c>
    </row>
    <row r="144" spans="1:20" x14ac:dyDescent="0.3">
      <c r="A144" s="7" t="s">
        <v>538</v>
      </c>
      <c r="B144" s="19" t="s">
        <v>436</v>
      </c>
      <c r="C144" s="20" t="s">
        <v>476</v>
      </c>
      <c r="D144" s="20" t="s">
        <v>199</v>
      </c>
      <c r="E144" s="20" t="s">
        <v>449</v>
      </c>
      <c r="F144" s="20" t="s">
        <v>539</v>
      </c>
      <c r="G144" s="22" t="s">
        <v>439</v>
      </c>
      <c r="H144" s="23" t="s">
        <v>440</v>
      </c>
      <c r="I144" s="7" t="s">
        <v>206</v>
      </c>
      <c r="J144" s="24" t="s">
        <v>472</v>
      </c>
      <c r="K144" s="25"/>
      <c r="L144" s="25"/>
      <c r="M144" s="7" t="s">
        <v>442</v>
      </c>
      <c r="N144" s="64" t="s">
        <v>485</v>
      </c>
      <c r="O144" s="7" t="s">
        <v>492</v>
      </c>
      <c r="P144" s="7" t="s">
        <v>493</v>
      </c>
      <c r="Q144" s="7" t="s">
        <v>540</v>
      </c>
      <c r="R144" s="7" t="s">
        <v>474</v>
      </c>
      <c r="S144" s="7" t="s">
        <v>14</v>
      </c>
      <c r="T144" s="7" t="s">
        <v>541</v>
      </c>
    </row>
    <row r="145" spans="1:20" x14ac:dyDescent="0.3">
      <c r="A145" s="7" t="s">
        <v>1308</v>
      </c>
      <c r="B145" s="19" t="s">
        <v>436</v>
      </c>
      <c r="C145" s="20" t="s">
        <v>476</v>
      </c>
      <c r="D145" s="20" t="s">
        <v>199</v>
      </c>
      <c r="E145" s="20" t="s">
        <v>1309</v>
      </c>
      <c r="F145" s="20" t="s">
        <v>1309</v>
      </c>
      <c r="G145" s="22" t="s">
        <v>932</v>
      </c>
      <c r="H145" s="24"/>
      <c r="I145" s="7" t="s">
        <v>1310</v>
      </c>
      <c r="J145" s="24" t="s">
        <v>472</v>
      </c>
      <c r="K145" s="25"/>
      <c r="L145" s="25"/>
      <c r="M145" s="7" t="s">
        <v>442</v>
      </c>
      <c r="N145" s="7" t="s">
        <v>1260</v>
      </c>
      <c r="O145" s="7" t="s">
        <v>492</v>
      </c>
      <c r="P145" s="7" t="s">
        <v>927</v>
      </c>
      <c r="Q145" s="7" t="s">
        <v>1311</v>
      </c>
      <c r="R145" s="7" t="s">
        <v>474</v>
      </c>
      <c r="S145" s="7" t="s">
        <v>14</v>
      </c>
      <c r="T145" s="7" t="s">
        <v>1312</v>
      </c>
    </row>
    <row r="146" spans="1:20" x14ac:dyDescent="0.3">
      <c r="A146" s="7" t="s">
        <v>1313</v>
      </c>
      <c r="B146" s="19" t="s">
        <v>436</v>
      </c>
      <c r="C146" s="20" t="s">
        <v>437</v>
      </c>
      <c r="D146" s="20" t="s">
        <v>199</v>
      </c>
      <c r="E146" s="20" t="s">
        <v>449</v>
      </c>
      <c r="F146" s="20" t="s">
        <v>1305</v>
      </c>
      <c r="G146" s="22" t="s">
        <v>932</v>
      </c>
      <c r="H146" s="24"/>
      <c r="I146" s="7" t="s">
        <v>1314</v>
      </c>
      <c r="J146" s="24" t="s">
        <v>472</v>
      </c>
      <c r="K146" s="25"/>
      <c r="L146" s="25"/>
      <c r="M146" s="7" t="s">
        <v>442</v>
      </c>
      <c r="N146" s="64" t="s">
        <v>1260</v>
      </c>
      <c r="O146" s="7" t="s">
        <v>492</v>
      </c>
      <c r="P146" s="7" t="s">
        <v>493</v>
      </c>
      <c r="Q146" s="7" t="s">
        <v>1315</v>
      </c>
      <c r="R146" s="7" t="s">
        <v>474</v>
      </c>
      <c r="S146" s="7" t="s">
        <v>14</v>
      </c>
      <c r="T146" s="7" t="s">
        <v>18</v>
      </c>
    </row>
    <row r="147" spans="1:20" x14ac:dyDescent="0.3">
      <c r="A147" s="7" t="s">
        <v>1316</v>
      </c>
      <c r="B147" s="19" t="s">
        <v>436</v>
      </c>
      <c r="C147" s="20" t="s">
        <v>437</v>
      </c>
      <c r="D147" s="20" t="s">
        <v>199</v>
      </c>
      <c r="E147" s="20" t="s">
        <v>787</v>
      </c>
      <c r="F147" s="20" t="s">
        <v>1150</v>
      </c>
      <c r="G147" s="22" t="s">
        <v>932</v>
      </c>
      <c r="H147" s="24"/>
      <c r="I147" s="7" t="s">
        <v>1317</v>
      </c>
      <c r="J147" s="24" t="s">
        <v>565</v>
      </c>
      <c r="K147" s="25"/>
      <c r="L147" s="25"/>
      <c r="M147" s="7" t="s">
        <v>442</v>
      </c>
      <c r="N147" s="64" t="s">
        <v>1260</v>
      </c>
      <c r="O147" s="7" t="s">
        <v>492</v>
      </c>
      <c r="P147" s="7" t="s">
        <v>493</v>
      </c>
      <c r="Q147" s="7" t="s">
        <v>1318</v>
      </c>
      <c r="R147" s="7" t="s">
        <v>567</v>
      </c>
      <c r="S147" s="7" t="s">
        <v>536</v>
      </c>
      <c r="T147" s="7" t="s">
        <v>785</v>
      </c>
    </row>
    <row r="148" spans="1:20" x14ac:dyDescent="0.3">
      <c r="A148" s="7" t="s">
        <v>591</v>
      </c>
      <c r="B148" s="19" t="s">
        <v>436</v>
      </c>
      <c r="C148" s="20" t="s">
        <v>437</v>
      </c>
      <c r="D148" s="20" t="s">
        <v>199</v>
      </c>
      <c r="E148" s="20" t="s">
        <v>461</v>
      </c>
      <c r="F148" s="20" t="s">
        <v>592</v>
      </c>
      <c r="G148" s="22" t="s">
        <v>1082</v>
      </c>
      <c r="H148" s="36"/>
      <c r="I148" s="7" t="s">
        <v>593</v>
      </c>
      <c r="J148" s="24" t="s">
        <v>594</v>
      </c>
      <c r="K148" s="37" t="s">
        <v>25</v>
      </c>
      <c r="L148" s="38"/>
      <c r="M148" s="7" t="s">
        <v>442</v>
      </c>
      <c r="N148" s="7" t="s">
        <v>1319</v>
      </c>
      <c r="O148" s="7" t="s">
        <v>596</v>
      </c>
      <c r="P148" s="7" t="s">
        <v>597</v>
      </c>
      <c r="Q148" s="7" t="s">
        <v>598</v>
      </c>
      <c r="R148" s="7" t="s">
        <v>599</v>
      </c>
      <c r="S148" s="7" t="s">
        <v>17</v>
      </c>
      <c r="T148" s="7" t="s">
        <v>600</v>
      </c>
    </row>
    <row r="149" spans="1:20" x14ac:dyDescent="0.3">
      <c r="A149" s="7" t="s">
        <v>601</v>
      </c>
      <c r="B149" s="19" t="s">
        <v>436</v>
      </c>
      <c r="C149" s="20" t="s">
        <v>437</v>
      </c>
      <c r="D149" s="20" t="s">
        <v>199</v>
      </c>
      <c r="E149" s="20" t="s">
        <v>602</v>
      </c>
      <c r="F149" s="20" t="s">
        <v>602</v>
      </c>
      <c r="G149" s="22" t="s">
        <v>1082</v>
      </c>
      <c r="H149" s="36"/>
      <c r="I149" s="7" t="s">
        <v>603</v>
      </c>
      <c r="J149" s="24" t="s">
        <v>451</v>
      </c>
      <c r="K149" s="37" t="s">
        <v>25</v>
      </c>
      <c r="L149" s="38"/>
      <c r="M149" s="7" t="s">
        <v>442</v>
      </c>
      <c r="N149" s="7" t="s">
        <v>1319</v>
      </c>
      <c r="O149" s="7" t="s">
        <v>596</v>
      </c>
      <c r="P149" s="7" t="s">
        <v>604</v>
      </c>
      <c r="Q149" s="7" t="s">
        <v>605</v>
      </c>
      <c r="R149" s="7" t="s">
        <v>454</v>
      </c>
      <c r="S149" s="7" t="s">
        <v>15</v>
      </c>
      <c r="T149" s="7" t="s">
        <v>606</v>
      </c>
    </row>
    <row r="150" spans="1:20" x14ac:dyDescent="0.3">
      <c r="A150" s="7" t="s">
        <v>607</v>
      </c>
      <c r="B150" s="19" t="s">
        <v>436</v>
      </c>
      <c r="C150" s="20" t="s">
        <v>437</v>
      </c>
      <c r="D150" s="20" t="s">
        <v>199</v>
      </c>
      <c r="E150" s="20" t="s">
        <v>608</v>
      </c>
      <c r="F150" s="20" t="s">
        <v>608</v>
      </c>
      <c r="G150" s="22" t="s">
        <v>1082</v>
      </c>
      <c r="H150" s="36"/>
      <c r="I150" s="7" t="s">
        <v>609</v>
      </c>
      <c r="J150" s="24" t="s">
        <v>594</v>
      </c>
      <c r="K150" s="37" t="s">
        <v>25</v>
      </c>
      <c r="L150" s="38"/>
      <c r="M150" s="7" t="s">
        <v>442</v>
      </c>
      <c r="N150" s="7" t="s">
        <v>1319</v>
      </c>
      <c r="O150" s="7" t="s">
        <v>596</v>
      </c>
      <c r="P150" s="7" t="s">
        <v>610</v>
      </c>
      <c r="Q150" s="7" t="s">
        <v>611</v>
      </c>
      <c r="R150" s="7" t="s">
        <v>447</v>
      </c>
      <c r="S150" s="7" t="s">
        <v>197</v>
      </c>
      <c r="T150" s="7" t="s">
        <v>612</v>
      </c>
    </row>
    <row r="151" spans="1:20" x14ac:dyDescent="0.3">
      <c r="A151" s="7" t="s">
        <v>613</v>
      </c>
      <c r="B151" s="19" t="s">
        <v>436</v>
      </c>
      <c r="C151" s="20" t="s">
        <v>437</v>
      </c>
      <c r="D151" s="20" t="s">
        <v>199</v>
      </c>
      <c r="E151" s="20" t="s">
        <v>614</v>
      </c>
      <c r="F151" s="20" t="s">
        <v>462</v>
      </c>
      <c r="G151" s="22" t="s">
        <v>1082</v>
      </c>
      <c r="H151" s="36"/>
      <c r="I151" s="7" t="s">
        <v>615</v>
      </c>
      <c r="J151" s="24" t="s">
        <v>594</v>
      </c>
      <c r="K151" s="37" t="s">
        <v>25</v>
      </c>
      <c r="L151" s="38"/>
      <c r="M151" s="7" t="s">
        <v>442</v>
      </c>
      <c r="N151" s="7" t="s">
        <v>1319</v>
      </c>
      <c r="O151" s="7" t="s">
        <v>596</v>
      </c>
      <c r="P151" s="7" t="s">
        <v>616</v>
      </c>
      <c r="Q151" s="7" t="s">
        <v>617</v>
      </c>
      <c r="R151" s="7" t="s">
        <v>474</v>
      </c>
      <c r="S151" s="7" t="s">
        <v>14</v>
      </c>
      <c r="T151" s="7" t="s">
        <v>618</v>
      </c>
    </row>
    <row r="152" spans="1:20" x14ac:dyDescent="0.3">
      <c r="A152" s="39" t="s">
        <v>619</v>
      </c>
      <c r="B152" s="19" t="s">
        <v>436</v>
      </c>
      <c r="C152" s="20" t="s">
        <v>437</v>
      </c>
      <c r="D152" s="20" t="s">
        <v>199</v>
      </c>
      <c r="E152" s="20" t="s">
        <v>620</v>
      </c>
      <c r="F152" s="20" t="s">
        <v>620</v>
      </c>
      <c r="G152" s="22" t="s">
        <v>1082</v>
      </c>
      <c r="H152" s="36"/>
      <c r="I152" s="39" t="s">
        <v>621</v>
      </c>
      <c r="J152" s="24" t="s">
        <v>594</v>
      </c>
      <c r="K152" s="37" t="s">
        <v>25</v>
      </c>
      <c r="L152" s="38"/>
      <c r="M152" s="40" t="s">
        <v>442</v>
      </c>
      <c r="N152" s="40" t="s">
        <v>1319</v>
      </c>
      <c r="O152" s="7" t="s">
        <v>596</v>
      </c>
      <c r="P152" s="40" t="s">
        <v>622</v>
      </c>
      <c r="Q152" s="41" t="s">
        <v>623</v>
      </c>
      <c r="R152" s="40" t="s">
        <v>474</v>
      </c>
      <c r="S152" s="40" t="s">
        <v>14</v>
      </c>
      <c r="T152" s="41" t="s">
        <v>624</v>
      </c>
    </row>
    <row r="153" spans="1:20" x14ac:dyDescent="0.3">
      <c r="A153" s="7" t="s">
        <v>625</v>
      </c>
      <c r="B153" s="19" t="s">
        <v>436</v>
      </c>
      <c r="C153" s="20" t="s">
        <v>476</v>
      </c>
      <c r="D153" s="20" t="s">
        <v>199</v>
      </c>
      <c r="E153" s="20" t="s">
        <v>626</v>
      </c>
      <c r="F153" s="20" t="s">
        <v>626</v>
      </c>
      <c r="G153" s="22" t="s">
        <v>1082</v>
      </c>
      <c r="H153" s="36"/>
      <c r="I153" s="7" t="s">
        <v>627</v>
      </c>
      <c r="J153" s="24" t="s">
        <v>594</v>
      </c>
      <c r="K153" s="37" t="s">
        <v>25</v>
      </c>
      <c r="L153" s="38"/>
      <c r="M153" s="7" t="s">
        <v>442</v>
      </c>
      <c r="N153" s="7" t="s">
        <v>1319</v>
      </c>
      <c r="O153" s="7" t="s">
        <v>596</v>
      </c>
      <c r="P153" s="7" t="s">
        <v>628</v>
      </c>
      <c r="Q153" s="7" t="s">
        <v>629</v>
      </c>
      <c r="R153" s="7" t="s">
        <v>507</v>
      </c>
      <c r="S153" s="7" t="s">
        <v>15</v>
      </c>
      <c r="T153" s="7" t="s">
        <v>630</v>
      </c>
    </row>
    <row r="154" spans="1:20" x14ac:dyDescent="0.3">
      <c r="A154" s="7" t="s">
        <v>631</v>
      </c>
      <c r="B154" s="19" t="s">
        <v>436</v>
      </c>
      <c r="C154" s="20" t="s">
        <v>476</v>
      </c>
      <c r="D154" s="20" t="s">
        <v>199</v>
      </c>
      <c r="E154" s="20" t="s">
        <v>632</v>
      </c>
      <c r="F154" s="20" t="s">
        <v>632</v>
      </c>
      <c r="G154" s="22" t="s">
        <v>1082</v>
      </c>
      <c r="H154" s="36"/>
      <c r="I154" s="7" t="s">
        <v>633</v>
      </c>
      <c r="J154" s="24" t="s">
        <v>594</v>
      </c>
      <c r="K154" s="37" t="s">
        <v>25</v>
      </c>
      <c r="L154" s="38"/>
      <c r="M154" s="7" t="s">
        <v>442</v>
      </c>
      <c r="N154" s="7" t="s">
        <v>1319</v>
      </c>
      <c r="O154" s="7" t="s">
        <v>596</v>
      </c>
      <c r="P154" s="7" t="s">
        <v>634</v>
      </c>
      <c r="Q154" s="7" t="s">
        <v>635</v>
      </c>
      <c r="R154" s="7" t="s">
        <v>507</v>
      </c>
      <c r="S154" s="7" t="s">
        <v>16</v>
      </c>
      <c r="T154" s="7" t="s">
        <v>636</v>
      </c>
    </row>
    <row r="155" spans="1:20" x14ac:dyDescent="0.3">
      <c r="A155" s="7" t="s">
        <v>637</v>
      </c>
      <c r="B155" s="19" t="s">
        <v>436</v>
      </c>
      <c r="C155" s="20" t="s">
        <v>437</v>
      </c>
      <c r="D155" s="20" t="s">
        <v>199</v>
      </c>
      <c r="E155" s="20" t="s">
        <v>583</v>
      </c>
      <c r="F155" s="20" t="s">
        <v>638</v>
      </c>
      <c r="G155" s="22" t="s">
        <v>1082</v>
      </c>
      <c r="H155" s="36"/>
      <c r="I155" s="7" t="s">
        <v>639</v>
      </c>
      <c r="J155" s="24" t="s">
        <v>594</v>
      </c>
      <c r="K155" s="37" t="s">
        <v>25</v>
      </c>
      <c r="L155" s="38"/>
      <c r="M155" s="7" t="s">
        <v>442</v>
      </c>
      <c r="N155" s="7" t="s">
        <v>1319</v>
      </c>
      <c r="O155" s="7" t="s">
        <v>596</v>
      </c>
      <c r="P155" s="7" t="s">
        <v>604</v>
      </c>
      <c r="Q155" s="7" t="s">
        <v>640</v>
      </c>
      <c r="R155" s="7" t="s">
        <v>447</v>
      </c>
      <c r="S155" s="7" t="s">
        <v>197</v>
      </c>
      <c r="T155" s="7" t="s">
        <v>641</v>
      </c>
    </row>
    <row r="156" spans="1:20" x14ac:dyDescent="0.3">
      <c r="A156" s="7" t="s">
        <v>642</v>
      </c>
      <c r="B156" s="19" t="s">
        <v>436</v>
      </c>
      <c r="C156" s="20" t="s">
        <v>476</v>
      </c>
      <c r="D156" s="20" t="s">
        <v>25</v>
      </c>
      <c r="E156" s="20" t="s">
        <v>643</v>
      </c>
      <c r="F156" s="20" t="s">
        <v>644</v>
      </c>
      <c r="G156" s="22" t="s">
        <v>1082</v>
      </c>
      <c r="H156" s="36"/>
      <c r="I156" s="7" t="s">
        <v>645</v>
      </c>
      <c r="J156" s="24" t="s">
        <v>594</v>
      </c>
      <c r="K156" s="37" t="s">
        <v>25</v>
      </c>
      <c r="L156" s="38"/>
      <c r="M156" s="7" t="s">
        <v>442</v>
      </c>
      <c r="N156" s="7" t="s">
        <v>1319</v>
      </c>
      <c r="O156" s="7" t="s">
        <v>596</v>
      </c>
      <c r="P156" s="7" t="s">
        <v>646</v>
      </c>
      <c r="Q156" s="7" t="s">
        <v>647</v>
      </c>
      <c r="R156" s="7" t="s">
        <v>447</v>
      </c>
      <c r="S156" s="7" t="s">
        <v>197</v>
      </c>
      <c r="T156" s="7" t="s">
        <v>648</v>
      </c>
    </row>
    <row r="157" spans="1:20" x14ac:dyDescent="0.3">
      <c r="A157" s="7" t="s">
        <v>649</v>
      </c>
      <c r="B157" s="19" t="s">
        <v>436</v>
      </c>
      <c r="C157" s="20" t="s">
        <v>437</v>
      </c>
      <c r="D157" s="20" t="s">
        <v>199</v>
      </c>
      <c r="E157" s="20" t="s">
        <v>650</v>
      </c>
      <c r="F157" s="20" t="s">
        <v>650</v>
      </c>
      <c r="G157" s="22" t="s">
        <v>1082</v>
      </c>
      <c r="H157" s="36"/>
      <c r="I157" s="7" t="s">
        <v>651</v>
      </c>
      <c r="J157" s="24" t="s">
        <v>594</v>
      </c>
      <c r="K157" s="37" t="s">
        <v>25</v>
      </c>
      <c r="L157" s="38"/>
      <c r="M157" s="7" t="s">
        <v>442</v>
      </c>
      <c r="N157" s="7" t="s">
        <v>1319</v>
      </c>
      <c r="O157" s="7" t="s">
        <v>596</v>
      </c>
      <c r="P157" s="7" t="s">
        <v>652</v>
      </c>
      <c r="Q157" s="7" t="s">
        <v>653</v>
      </c>
      <c r="R157" s="7" t="s">
        <v>447</v>
      </c>
      <c r="S157" s="7" t="s">
        <v>197</v>
      </c>
      <c r="T157" s="7" t="s">
        <v>654</v>
      </c>
    </row>
    <row r="158" spans="1:20" x14ac:dyDescent="0.3">
      <c r="A158" s="39" t="s">
        <v>655</v>
      </c>
      <c r="B158" s="19" t="s">
        <v>436</v>
      </c>
      <c r="C158" s="20" t="s">
        <v>437</v>
      </c>
      <c r="D158" s="20" t="s">
        <v>199</v>
      </c>
      <c r="E158" s="20" t="s">
        <v>656</v>
      </c>
      <c r="F158" s="20" t="s">
        <v>657</v>
      </c>
      <c r="G158" s="22" t="s">
        <v>1082</v>
      </c>
      <c r="H158" s="36"/>
      <c r="I158" s="39" t="s">
        <v>658</v>
      </c>
      <c r="J158" s="24" t="s">
        <v>594</v>
      </c>
      <c r="K158" s="37" t="s">
        <v>25</v>
      </c>
      <c r="L158" s="38"/>
      <c r="M158" s="40" t="s">
        <v>442</v>
      </c>
      <c r="N158" s="40" t="s">
        <v>1319</v>
      </c>
      <c r="O158" s="7" t="s">
        <v>596</v>
      </c>
      <c r="P158" s="40" t="s">
        <v>659</v>
      </c>
      <c r="Q158" s="41" t="s">
        <v>660</v>
      </c>
      <c r="R158" s="40" t="s">
        <v>661</v>
      </c>
      <c r="S158" s="39" t="s">
        <v>536</v>
      </c>
      <c r="T158" s="39" t="s">
        <v>662</v>
      </c>
    </row>
    <row r="159" spans="1:20" x14ac:dyDescent="0.3">
      <c r="A159" s="7" t="s">
        <v>663</v>
      </c>
      <c r="B159" s="19" t="s">
        <v>436</v>
      </c>
      <c r="C159" s="20" t="s">
        <v>476</v>
      </c>
      <c r="D159" s="20" t="s">
        <v>199</v>
      </c>
      <c r="E159" s="20" t="s">
        <v>626</v>
      </c>
      <c r="F159" s="20" t="s">
        <v>664</v>
      </c>
      <c r="G159" s="22" t="s">
        <v>1082</v>
      </c>
      <c r="H159" s="36"/>
      <c r="I159" s="7" t="s">
        <v>665</v>
      </c>
      <c r="J159" s="24" t="s">
        <v>594</v>
      </c>
      <c r="K159" s="37" t="s">
        <v>25</v>
      </c>
      <c r="L159" s="38"/>
      <c r="M159" s="7" t="s">
        <v>442</v>
      </c>
      <c r="N159" s="7" t="s">
        <v>1319</v>
      </c>
      <c r="O159" s="7" t="s">
        <v>596</v>
      </c>
      <c r="P159" s="7" t="s">
        <v>616</v>
      </c>
      <c r="Q159" s="7" t="s">
        <v>666</v>
      </c>
      <c r="R159" s="7" t="s">
        <v>447</v>
      </c>
      <c r="S159" s="7" t="s">
        <v>197</v>
      </c>
      <c r="T159" s="7" t="s">
        <v>667</v>
      </c>
    </row>
    <row r="160" spans="1:20" x14ac:dyDescent="0.3">
      <c r="A160" s="7" t="s">
        <v>668</v>
      </c>
      <c r="B160" s="19" t="s">
        <v>436</v>
      </c>
      <c r="C160" s="20" t="s">
        <v>476</v>
      </c>
      <c r="D160" s="20" t="s">
        <v>25</v>
      </c>
      <c r="E160" s="20" t="s">
        <v>512</v>
      </c>
      <c r="F160" s="20" t="s">
        <v>669</v>
      </c>
      <c r="G160" s="22" t="s">
        <v>1082</v>
      </c>
      <c r="H160" s="36"/>
      <c r="I160" s="7" t="s">
        <v>670</v>
      </c>
      <c r="J160" s="24" t="s">
        <v>594</v>
      </c>
      <c r="K160" s="37" t="s">
        <v>25</v>
      </c>
      <c r="L160" s="38"/>
      <c r="M160" s="7" t="s">
        <v>442</v>
      </c>
      <c r="N160" s="7" t="s">
        <v>1319</v>
      </c>
      <c r="O160" s="7" t="s">
        <v>596</v>
      </c>
      <c r="P160" s="7" t="s">
        <v>646</v>
      </c>
      <c r="Q160" s="7" t="s">
        <v>671</v>
      </c>
      <c r="R160" s="7" t="s">
        <v>599</v>
      </c>
      <c r="S160" s="7" t="s">
        <v>17</v>
      </c>
      <c r="T160" s="7" t="s">
        <v>648</v>
      </c>
    </row>
    <row r="161" spans="1:20" x14ac:dyDescent="0.3">
      <c r="A161" s="7" t="s">
        <v>672</v>
      </c>
      <c r="B161" s="19" t="s">
        <v>436</v>
      </c>
      <c r="C161" s="20" t="s">
        <v>476</v>
      </c>
      <c r="D161" s="20" t="s">
        <v>199</v>
      </c>
      <c r="E161" s="20" t="s">
        <v>557</v>
      </c>
      <c r="F161" s="20" t="s">
        <v>664</v>
      </c>
      <c r="G161" s="22" t="s">
        <v>1082</v>
      </c>
      <c r="H161" s="36"/>
      <c r="I161" s="7" t="s">
        <v>673</v>
      </c>
      <c r="J161" s="24" t="s">
        <v>594</v>
      </c>
      <c r="K161" s="37" t="s">
        <v>25</v>
      </c>
      <c r="L161" s="38"/>
      <c r="M161" s="7" t="s">
        <v>442</v>
      </c>
      <c r="N161" s="7" t="s">
        <v>1319</v>
      </c>
      <c r="O161" s="7" t="s">
        <v>596</v>
      </c>
      <c r="P161" s="7" t="s">
        <v>616</v>
      </c>
      <c r="Q161" s="7" t="s">
        <v>674</v>
      </c>
      <c r="R161" s="7" t="s">
        <v>507</v>
      </c>
      <c r="S161" s="7" t="s">
        <v>15</v>
      </c>
      <c r="T161" s="7" t="s">
        <v>675</v>
      </c>
    </row>
    <row r="162" spans="1:20" x14ac:dyDescent="0.3">
      <c r="A162" s="7" t="s">
        <v>676</v>
      </c>
      <c r="B162" s="19" t="s">
        <v>436</v>
      </c>
      <c r="C162" s="20" t="s">
        <v>437</v>
      </c>
      <c r="D162" s="20" t="s">
        <v>199</v>
      </c>
      <c r="E162" s="20" t="s">
        <v>677</v>
      </c>
      <c r="F162" s="20" t="s">
        <v>677</v>
      </c>
      <c r="G162" s="22" t="s">
        <v>1082</v>
      </c>
      <c r="H162" s="36"/>
      <c r="I162" s="7" t="s">
        <v>678</v>
      </c>
      <c r="J162" s="24" t="s">
        <v>594</v>
      </c>
      <c r="K162" s="37" t="s">
        <v>25</v>
      </c>
      <c r="L162" s="38"/>
      <c r="M162" s="7" t="s">
        <v>442</v>
      </c>
      <c r="N162" s="7" t="s">
        <v>1319</v>
      </c>
      <c r="O162" s="7" t="s">
        <v>596</v>
      </c>
      <c r="P162" s="7" t="s">
        <v>604</v>
      </c>
      <c r="Q162" s="7" t="s">
        <v>679</v>
      </c>
      <c r="R162" s="7" t="s">
        <v>447</v>
      </c>
      <c r="S162" s="7" t="s">
        <v>197</v>
      </c>
      <c r="T162" s="7" t="s">
        <v>680</v>
      </c>
    </row>
    <row r="163" spans="1:20" x14ac:dyDescent="0.3">
      <c r="A163" s="7" t="s">
        <v>681</v>
      </c>
      <c r="B163" s="19" t="s">
        <v>436</v>
      </c>
      <c r="C163" s="20" t="s">
        <v>437</v>
      </c>
      <c r="D163" s="20" t="s">
        <v>199</v>
      </c>
      <c r="E163" s="20" t="s">
        <v>682</v>
      </c>
      <c r="F163" s="20" t="s">
        <v>682</v>
      </c>
      <c r="G163" s="22" t="s">
        <v>1082</v>
      </c>
      <c r="H163" s="36"/>
      <c r="I163" s="7" t="s">
        <v>683</v>
      </c>
      <c r="J163" s="24" t="s">
        <v>451</v>
      </c>
      <c r="K163" s="37" t="s">
        <v>25</v>
      </c>
      <c r="L163" s="38"/>
      <c r="M163" s="7" t="s">
        <v>442</v>
      </c>
      <c r="N163" s="7" t="s">
        <v>1319</v>
      </c>
      <c r="O163" s="7" t="s">
        <v>596</v>
      </c>
      <c r="P163" s="7" t="s">
        <v>684</v>
      </c>
      <c r="Q163" s="7" t="s">
        <v>685</v>
      </c>
      <c r="R163" s="7" t="s">
        <v>454</v>
      </c>
      <c r="S163" s="7" t="s">
        <v>197</v>
      </c>
      <c r="T163" s="7" t="s">
        <v>686</v>
      </c>
    </row>
    <row r="164" spans="1:20" x14ac:dyDescent="0.3">
      <c r="A164" s="7" t="s">
        <v>687</v>
      </c>
      <c r="B164" s="19" t="s">
        <v>436</v>
      </c>
      <c r="C164" s="20" t="s">
        <v>476</v>
      </c>
      <c r="D164" s="20" t="s">
        <v>199</v>
      </c>
      <c r="E164" s="20" t="s">
        <v>470</v>
      </c>
      <c r="F164" s="20" t="s">
        <v>688</v>
      </c>
      <c r="G164" s="22" t="s">
        <v>1082</v>
      </c>
      <c r="H164" s="36"/>
      <c r="I164" s="7" t="s">
        <v>689</v>
      </c>
      <c r="J164" s="24" t="s">
        <v>594</v>
      </c>
      <c r="K164" s="37" t="s">
        <v>25</v>
      </c>
      <c r="L164" s="38"/>
      <c r="M164" s="7" t="s">
        <v>442</v>
      </c>
      <c r="N164" s="7" t="s">
        <v>1319</v>
      </c>
      <c r="O164" s="7" t="s">
        <v>596</v>
      </c>
      <c r="P164" s="7" t="s">
        <v>616</v>
      </c>
      <c r="Q164" s="7" t="s">
        <v>690</v>
      </c>
      <c r="R164" s="7" t="s">
        <v>507</v>
      </c>
      <c r="S164" s="7" t="s">
        <v>536</v>
      </c>
      <c r="T164" s="7" t="s">
        <v>691</v>
      </c>
    </row>
    <row r="165" spans="1:20" ht="28.8" x14ac:dyDescent="0.3">
      <c r="A165" s="39" t="s">
        <v>692</v>
      </c>
      <c r="B165" s="19" t="s">
        <v>436</v>
      </c>
      <c r="C165" s="20" t="s">
        <v>437</v>
      </c>
      <c r="D165" s="20" t="s">
        <v>199</v>
      </c>
      <c r="E165" s="20" t="s">
        <v>529</v>
      </c>
      <c r="F165" s="20" t="s">
        <v>693</v>
      </c>
      <c r="G165" s="22" t="s">
        <v>1082</v>
      </c>
      <c r="H165" s="36"/>
      <c r="I165" s="39" t="s">
        <v>694</v>
      </c>
      <c r="J165" s="24" t="s">
        <v>594</v>
      </c>
      <c r="K165" s="37" t="s">
        <v>25</v>
      </c>
      <c r="L165" s="38"/>
      <c r="M165" s="40" t="s">
        <v>442</v>
      </c>
      <c r="N165" s="40" t="s">
        <v>1319</v>
      </c>
      <c r="O165" s="7" t="s">
        <v>596</v>
      </c>
      <c r="P165" s="40" t="s">
        <v>652</v>
      </c>
      <c r="Q165" s="41" t="s">
        <v>695</v>
      </c>
      <c r="R165" s="40" t="s">
        <v>488</v>
      </c>
      <c r="S165" s="40" t="s">
        <v>16</v>
      </c>
      <c r="T165" s="41" t="s">
        <v>696</v>
      </c>
    </row>
    <row r="166" spans="1:20" x14ac:dyDescent="0.3">
      <c r="A166" s="7" t="s">
        <v>697</v>
      </c>
      <c r="B166" s="19" t="s">
        <v>436</v>
      </c>
      <c r="C166" s="20" t="s">
        <v>476</v>
      </c>
      <c r="D166" s="20" t="s">
        <v>199</v>
      </c>
      <c r="E166" s="20" t="s">
        <v>698</v>
      </c>
      <c r="F166" s="20" t="s">
        <v>698</v>
      </c>
      <c r="G166" s="22" t="s">
        <v>1082</v>
      </c>
      <c r="H166" s="36"/>
      <c r="I166" s="7" t="s">
        <v>699</v>
      </c>
      <c r="J166" s="24" t="s">
        <v>594</v>
      </c>
      <c r="K166" s="37" t="s">
        <v>25</v>
      </c>
      <c r="L166" s="38"/>
      <c r="M166" s="7" t="s">
        <v>442</v>
      </c>
      <c r="N166" s="7" t="s">
        <v>1319</v>
      </c>
      <c r="O166" s="7" t="s">
        <v>596</v>
      </c>
      <c r="P166" s="7" t="s">
        <v>700</v>
      </c>
      <c r="Q166" s="40" t="s">
        <v>701</v>
      </c>
      <c r="R166" s="7" t="s">
        <v>507</v>
      </c>
      <c r="S166" s="7" t="s">
        <v>15</v>
      </c>
      <c r="T166" s="7" t="s">
        <v>702</v>
      </c>
    </row>
    <row r="167" spans="1:20" x14ac:dyDescent="0.3">
      <c r="A167" s="7" t="s">
        <v>703</v>
      </c>
      <c r="B167" s="19" t="s">
        <v>436</v>
      </c>
      <c r="C167" s="20" t="s">
        <v>476</v>
      </c>
      <c r="D167" s="20" t="s">
        <v>199</v>
      </c>
      <c r="E167" s="20" t="s">
        <v>704</v>
      </c>
      <c r="F167" s="20" t="s">
        <v>705</v>
      </c>
      <c r="G167" s="22" t="s">
        <v>1082</v>
      </c>
      <c r="H167" s="36"/>
      <c r="I167" s="7" t="s">
        <v>706</v>
      </c>
      <c r="J167" s="24" t="s">
        <v>594</v>
      </c>
      <c r="K167" s="37" t="s">
        <v>25</v>
      </c>
      <c r="L167" s="38"/>
      <c r="M167" s="7" t="s">
        <v>442</v>
      </c>
      <c r="N167" s="7" t="s">
        <v>1319</v>
      </c>
      <c r="O167" s="7" t="s">
        <v>596</v>
      </c>
      <c r="P167" s="7" t="s">
        <v>684</v>
      </c>
      <c r="Q167" s="7" t="s">
        <v>707</v>
      </c>
      <c r="R167" s="7" t="s">
        <v>447</v>
      </c>
      <c r="S167" s="7" t="s">
        <v>197</v>
      </c>
      <c r="T167" s="7" t="s">
        <v>708</v>
      </c>
    </row>
    <row r="168" spans="1:20" x14ac:dyDescent="0.3">
      <c r="A168" s="7" t="s">
        <v>709</v>
      </c>
      <c r="B168" s="19" t="s">
        <v>436</v>
      </c>
      <c r="C168" s="20" t="s">
        <v>476</v>
      </c>
      <c r="D168" s="20" t="s">
        <v>199</v>
      </c>
      <c r="E168" s="20" t="s">
        <v>710</v>
      </c>
      <c r="F168" s="20" t="s">
        <v>711</v>
      </c>
      <c r="G168" s="22" t="s">
        <v>1082</v>
      </c>
      <c r="H168" s="36"/>
      <c r="I168" s="7" t="s">
        <v>712</v>
      </c>
      <c r="J168" s="24" t="s">
        <v>594</v>
      </c>
      <c r="K168" s="37" t="s">
        <v>25</v>
      </c>
      <c r="L168" s="38"/>
      <c r="M168" s="7" t="s">
        <v>442</v>
      </c>
      <c r="N168" s="7" t="s">
        <v>1319</v>
      </c>
      <c r="O168" s="7" t="s">
        <v>596</v>
      </c>
      <c r="P168" s="7" t="s">
        <v>628</v>
      </c>
      <c r="Q168" s="7" t="s">
        <v>713</v>
      </c>
      <c r="R168" s="7" t="s">
        <v>507</v>
      </c>
      <c r="S168" s="7" t="s">
        <v>197</v>
      </c>
      <c r="T168" s="7" t="s">
        <v>630</v>
      </c>
    </row>
    <row r="169" spans="1:20" x14ac:dyDescent="0.3">
      <c r="A169" s="7" t="s">
        <v>714</v>
      </c>
      <c r="B169" s="19" t="s">
        <v>436</v>
      </c>
      <c r="C169" s="20" t="s">
        <v>476</v>
      </c>
      <c r="D169" s="20" t="s">
        <v>199</v>
      </c>
      <c r="E169" s="20" t="s">
        <v>715</v>
      </c>
      <c r="F169" s="20" t="s">
        <v>716</v>
      </c>
      <c r="G169" s="22" t="s">
        <v>1082</v>
      </c>
      <c r="H169" s="24"/>
      <c r="I169" s="7" t="s">
        <v>717</v>
      </c>
      <c r="J169" s="24" t="s">
        <v>505</v>
      </c>
      <c r="K169" s="25"/>
      <c r="L169" s="35" t="s">
        <v>25</v>
      </c>
      <c r="M169" s="7" t="s">
        <v>442</v>
      </c>
      <c r="N169" s="7" t="s">
        <v>1320</v>
      </c>
      <c r="O169" s="7" t="s">
        <v>492</v>
      </c>
      <c r="P169" s="7" t="s">
        <v>719</v>
      </c>
      <c r="Q169" s="7" t="s">
        <v>720</v>
      </c>
      <c r="R169" s="7" t="s">
        <v>507</v>
      </c>
      <c r="S169" s="7" t="s">
        <v>536</v>
      </c>
      <c r="T169" s="7" t="s">
        <v>721</v>
      </c>
    </row>
    <row r="170" spans="1:20" x14ac:dyDescent="0.3">
      <c r="A170" s="7" t="s">
        <v>722</v>
      </c>
      <c r="B170" s="19" t="s">
        <v>436</v>
      </c>
      <c r="C170" s="20" t="s">
        <v>476</v>
      </c>
      <c r="D170" s="20" t="s">
        <v>25</v>
      </c>
      <c r="E170" s="20" t="s">
        <v>723</v>
      </c>
      <c r="F170" s="20" t="s">
        <v>481</v>
      </c>
      <c r="G170" s="22" t="s">
        <v>1082</v>
      </c>
      <c r="H170" s="24"/>
      <c r="I170" s="7" t="s">
        <v>724</v>
      </c>
      <c r="J170" s="24" t="s">
        <v>505</v>
      </c>
      <c r="K170" s="25"/>
      <c r="L170" s="35" t="s">
        <v>25</v>
      </c>
      <c r="M170" s="7" t="s">
        <v>442</v>
      </c>
      <c r="N170" s="7" t="s">
        <v>1320</v>
      </c>
      <c r="O170" s="7" t="s">
        <v>492</v>
      </c>
      <c r="P170" s="7" t="s">
        <v>725</v>
      </c>
      <c r="Q170" s="7" t="s">
        <v>726</v>
      </c>
      <c r="R170" s="7" t="s">
        <v>507</v>
      </c>
      <c r="S170" s="7" t="s">
        <v>16</v>
      </c>
      <c r="T170" s="7" t="s">
        <v>727</v>
      </c>
    </row>
    <row r="171" spans="1:20" x14ac:dyDescent="0.3">
      <c r="A171" s="7" t="s">
        <v>728</v>
      </c>
      <c r="B171" s="19" t="s">
        <v>436</v>
      </c>
      <c r="C171" s="20" t="s">
        <v>437</v>
      </c>
      <c r="D171" s="20" t="s">
        <v>199</v>
      </c>
      <c r="E171" s="20" t="s">
        <v>729</v>
      </c>
      <c r="F171" s="20" t="s">
        <v>481</v>
      </c>
      <c r="G171" s="22" t="s">
        <v>1082</v>
      </c>
      <c r="H171" s="24"/>
      <c r="I171" s="7" t="s">
        <v>730</v>
      </c>
      <c r="J171" s="24" t="s">
        <v>575</v>
      </c>
      <c r="K171" s="25"/>
      <c r="L171" s="35" t="s">
        <v>25</v>
      </c>
      <c r="M171" s="7" t="s">
        <v>442</v>
      </c>
      <c r="N171" s="7" t="s">
        <v>1320</v>
      </c>
      <c r="O171" s="7" t="s">
        <v>492</v>
      </c>
      <c r="P171" s="7" t="s">
        <v>731</v>
      </c>
      <c r="Q171" s="7" t="s">
        <v>732</v>
      </c>
      <c r="R171" s="7" t="s">
        <v>488</v>
      </c>
      <c r="S171" s="7" t="s">
        <v>16</v>
      </c>
      <c r="T171" s="7" t="s">
        <v>733</v>
      </c>
    </row>
    <row r="172" spans="1:20" x14ac:dyDescent="0.3">
      <c r="A172" s="7" t="s">
        <v>734</v>
      </c>
      <c r="B172" s="19" t="s">
        <v>436</v>
      </c>
      <c r="C172" s="20" t="s">
        <v>476</v>
      </c>
      <c r="D172" s="20" t="s">
        <v>25</v>
      </c>
      <c r="E172" s="20" t="s">
        <v>735</v>
      </c>
      <c r="F172" s="20" t="s">
        <v>715</v>
      </c>
      <c r="G172" s="22" t="s">
        <v>1082</v>
      </c>
      <c r="H172" s="24"/>
      <c r="I172" s="7" t="s">
        <v>736</v>
      </c>
      <c r="J172" s="24" t="s">
        <v>451</v>
      </c>
      <c r="K172" s="25"/>
      <c r="L172" s="35" t="s">
        <v>25</v>
      </c>
      <c r="M172" s="7" t="s">
        <v>442</v>
      </c>
      <c r="N172" s="7" t="s">
        <v>1320</v>
      </c>
      <c r="O172" s="7" t="s">
        <v>492</v>
      </c>
      <c r="P172" s="7" t="s">
        <v>725</v>
      </c>
      <c r="Q172" s="7" t="s">
        <v>737</v>
      </c>
      <c r="R172" s="7" t="s">
        <v>454</v>
      </c>
      <c r="S172" s="7" t="s">
        <v>16</v>
      </c>
      <c r="T172" s="7" t="s">
        <v>738</v>
      </c>
    </row>
    <row r="173" spans="1:20" x14ac:dyDescent="0.3">
      <c r="A173" s="7" t="s">
        <v>739</v>
      </c>
      <c r="B173" s="19" t="s">
        <v>436</v>
      </c>
      <c r="C173" s="20" t="s">
        <v>476</v>
      </c>
      <c r="D173" s="20" t="s">
        <v>199</v>
      </c>
      <c r="E173" s="20" t="s">
        <v>740</v>
      </c>
      <c r="F173" s="20" t="s">
        <v>481</v>
      </c>
      <c r="G173" s="22" t="s">
        <v>1082</v>
      </c>
      <c r="H173" s="24"/>
      <c r="I173" s="7" t="s">
        <v>741</v>
      </c>
      <c r="J173" s="24" t="s">
        <v>505</v>
      </c>
      <c r="K173" s="25"/>
      <c r="L173" s="35" t="s">
        <v>25</v>
      </c>
      <c r="M173" s="7" t="s">
        <v>442</v>
      </c>
      <c r="N173" s="7" t="s">
        <v>1320</v>
      </c>
      <c r="O173" s="7" t="s">
        <v>492</v>
      </c>
      <c r="P173" s="7" t="s">
        <v>725</v>
      </c>
      <c r="Q173" s="7" t="s">
        <v>742</v>
      </c>
      <c r="R173" s="7" t="s">
        <v>507</v>
      </c>
      <c r="S173" s="7" t="s">
        <v>16</v>
      </c>
      <c r="T173" s="7" t="s">
        <v>727</v>
      </c>
    </row>
    <row r="174" spans="1:20" x14ac:dyDescent="0.3">
      <c r="A174" s="7" t="s">
        <v>743</v>
      </c>
      <c r="B174" s="19" t="s">
        <v>436</v>
      </c>
      <c r="C174" s="20" t="s">
        <v>476</v>
      </c>
      <c r="D174" s="20" t="s">
        <v>199</v>
      </c>
      <c r="E174" s="20" t="s">
        <v>557</v>
      </c>
      <c r="F174" s="20" t="s">
        <v>744</v>
      </c>
      <c r="G174" s="22" t="s">
        <v>1082</v>
      </c>
      <c r="H174" s="24"/>
      <c r="I174" s="7" t="s">
        <v>745</v>
      </c>
      <c r="J174" s="24" t="s">
        <v>451</v>
      </c>
      <c r="K174" s="25"/>
      <c r="L174" s="35" t="s">
        <v>25</v>
      </c>
      <c r="M174" s="7" t="s">
        <v>442</v>
      </c>
      <c r="N174" s="7" t="s">
        <v>1320</v>
      </c>
      <c r="O174" s="7" t="s">
        <v>492</v>
      </c>
      <c r="P174" s="7" t="s">
        <v>746</v>
      </c>
      <c r="Q174" s="7" t="s">
        <v>747</v>
      </c>
      <c r="R174" s="7" t="s">
        <v>454</v>
      </c>
      <c r="S174" s="7" t="s">
        <v>197</v>
      </c>
      <c r="T174" s="7" t="s">
        <v>748</v>
      </c>
    </row>
    <row r="175" spans="1:20" x14ac:dyDescent="0.3">
      <c r="A175" s="7" t="s">
        <v>749</v>
      </c>
      <c r="B175" s="19" t="s">
        <v>436</v>
      </c>
      <c r="C175" s="20" t="s">
        <v>476</v>
      </c>
      <c r="D175" s="20" t="s">
        <v>199</v>
      </c>
      <c r="E175" s="20" t="s">
        <v>557</v>
      </c>
      <c r="F175" s="20" t="s">
        <v>481</v>
      </c>
      <c r="G175" s="22" t="s">
        <v>1082</v>
      </c>
      <c r="H175" s="24"/>
      <c r="I175" s="7" t="s">
        <v>750</v>
      </c>
      <c r="J175" s="24" t="s">
        <v>505</v>
      </c>
      <c r="K175" s="25"/>
      <c r="L175" s="35" t="s">
        <v>25</v>
      </c>
      <c r="M175" s="7" t="s">
        <v>442</v>
      </c>
      <c r="N175" s="7" t="s">
        <v>1320</v>
      </c>
      <c r="O175" s="7" t="s">
        <v>492</v>
      </c>
      <c r="P175" s="7" t="s">
        <v>725</v>
      </c>
      <c r="Q175" s="7" t="s">
        <v>751</v>
      </c>
      <c r="R175" s="7" t="s">
        <v>507</v>
      </c>
      <c r="S175" s="7" t="s">
        <v>16</v>
      </c>
      <c r="T175" s="7" t="s">
        <v>727</v>
      </c>
    </row>
    <row r="176" spans="1:20" x14ac:dyDescent="0.3">
      <c r="A176" s="7" t="s">
        <v>752</v>
      </c>
      <c r="B176" s="19" t="s">
        <v>436</v>
      </c>
      <c r="C176" s="20" t="s">
        <v>476</v>
      </c>
      <c r="D176" s="20" t="s">
        <v>199</v>
      </c>
      <c r="E176" s="20" t="s">
        <v>753</v>
      </c>
      <c r="F176" s="20" t="s">
        <v>481</v>
      </c>
      <c r="G176" s="22" t="s">
        <v>1082</v>
      </c>
      <c r="H176" s="24"/>
      <c r="I176" s="7" t="s">
        <v>754</v>
      </c>
      <c r="J176" s="24" t="s">
        <v>505</v>
      </c>
      <c r="K176" s="25"/>
      <c r="L176" s="35" t="s">
        <v>25</v>
      </c>
      <c r="M176" s="7" t="s">
        <v>442</v>
      </c>
      <c r="N176" s="7" t="s">
        <v>1320</v>
      </c>
      <c r="O176" s="7" t="s">
        <v>492</v>
      </c>
      <c r="P176" s="7" t="s">
        <v>725</v>
      </c>
      <c r="Q176" s="7" t="s">
        <v>755</v>
      </c>
      <c r="R176" s="7" t="s">
        <v>507</v>
      </c>
      <c r="S176" s="7" t="s">
        <v>536</v>
      </c>
      <c r="T176" s="7" t="s">
        <v>756</v>
      </c>
    </row>
    <row r="177" spans="1:20" x14ac:dyDescent="0.3">
      <c r="A177" s="7" t="s">
        <v>757</v>
      </c>
      <c r="B177" s="19" t="s">
        <v>436</v>
      </c>
      <c r="C177" s="20" t="s">
        <v>437</v>
      </c>
      <c r="D177" s="20" t="s">
        <v>25</v>
      </c>
      <c r="E177" s="20" t="s">
        <v>758</v>
      </c>
      <c r="F177" s="20" t="s">
        <v>758</v>
      </c>
      <c r="G177" s="22" t="s">
        <v>1082</v>
      </c>
      <c r="H177" s="24"/>
      <c r="I177" s="7" t="s">
        <v>759</v>
      </c>
      <c r="J177" s="24" t="s">
        <v>575</v>
      </c>
      <c r="K177" s="25"/>
      <c r="L177" s="35" t="s">
        <v>25</v>
      </c>
      <c r="M177" s="7" t="s">
        <v>442</v>
      </c>
      <c r="N177" s="7" t="s">
        <v>1320</v>
      </c>
      <c r="O177" s="7" t="s">
        <v>492</v>
      </c>
      <c r="P177" s="7" t="s">
        <v>760</v>
      </c>
      <c r="Q177" s="7" t="s">
        <v>761</v>
      </c>
      <c r="R177" s="7" t="s">
        <v>488</v>
      </c>
      <c r="S177" s="7" t="s">
        <v>16</v>
      </c>
      <c r="T177" s="7" t="s">
        <v>762</v>
      </c>
    </row>
    <row r="178" spans="1:20" x14ac:dyDescent="0.3">
      <c r="A178" s="7" t="s">
        <v>542</v>
      </c>
      <c r="B178" s="19" t="s">
        <v>436</v>
      </c>
      <c r="C178" s="20" t="s">
        <v>437</v>
      </c>
      <c r="D178" s="20" t="s">
        <v>199</v>
      </c>
      <c r="E178" s="20" t="s">
        <v>543</v>
      </c>
      <c r="F178" s="20" t="s">
        <v>543</v>
      </c>
      <c r="G178" s="22" t="s">
        <v>788</v>
      </c>
      <c r="H178" s="24"/>
      <c r="I178" s="7" t="s">
        <v>545</v>
      </c>
      <c r="J178" s="24" t="s">
        <v>451</v>
      </c>
      <c r="K178" s="25"/>
      <c r="L178" s="35" t="s">
        <v>25</v>
      </c>
      <c r="M178" s="7" t="s">
        <v>442</v>
      </c>
      <c r="N178" s="7" t="s">
        <v>1321</v>
      </c>
      <c r="O178" s="7" t="s">
        <v>492</v>
      </c>
      <c r="P178" s="7" t="s">
        <v>547</v>
      </c>
      <c r="Q178" s="7" t="s">
        <v>548</v>
      </c>
      <c r="R178" s="7" t="s">
        <v>454</v>
      </c>
      <c r="S178" s="7" t="s">
        <v>16</v>
      </c>
      <c r="T178" s="7" t="s">
        <v>549</v>
      </c>
    </row>
    <row r="179" spans="1:20" x14ac:dyDescent="0.3">
      <c r="A179" s="7" t="s">
        <v>550</v>
      </c>
      <c r="B179" s="19" t="s">
        <v>436</v>
      </c>
      <c r="C179" s="20" t="s">
        <v>476</v>
      </c>
      <c r="D179" s="20" t="s">
        <v>199</v>
      </c>
      <c r="E179" s="20" t="s">
        <v>551</v>
      </c>
      <c r="F179" s="20" t="s">
        <v>552</v>
      </c>
      <c r="G179" s="22" t="s">
        <v>788</v>
      </c>
      <c r="H179" s="24"/>
      <c r="I179" s="7" t="s">
        <v>553</v>
      </c>
      <c r="J179" s="24" t="s">
        <v>505</v>
      </c>
      <c r="K179" s="25"/>
      <c r="L179" s="35" t="s">
        <v>25</v>
      </c>
      <c r="M179" s="7" t="s">
        <v>442</v>
      </c>
      <c r="N179" s="7" t="s">
        <v>1321</v>
      </c>
      <c r="O179" s="7" t="s">
        <v>492</v>
      </c>
      <c r="P179" s="7" t="s">
        <v>547</v>
      </c>
      <c r="Q179" s="7" t="s">
        <v>554</v>
      </c>
      <c r="R179" s="7" t="s">
        <v>507</v>
      </c>
      <c r="S179" s="7" t="s">
        <v>16</v>
      </c>
      <c r="T179" s="7" t="s">
        <v>555</v>
      </c>
    </row>
    <row r="180" spans="1:20" x14ac:dyDescent="0.3">
      <c r="A180" s="7" t="s">
        <v>556</v>
      </c>
      <c r="B180" s="19" t="s">
        <v>436</v>
      </c>
      <c r="C180" s="20" t="s">
        <v>476</v>
      </c>
      <c r="D180" s="20" t="s">
        <v>199</v>
      </c>
      <c r="E180" s="20" t="s">
        <v>557</v>
      </c>
      <c r="F180" s="20" t="s">
        <v>558</v>
      </c>
      <c r="G180" s="22" t="s">
        <v>788</v>
      </c>
      <c r="H180" s="24"/>
      <c r="I180" s="7" t="s">
        <v>559</v>
      </c>
      <c r="J180" s="24" t="s">
        <v>505</v>
      </c>
      <c r="K180" s="25"/>
      <c r="L180" s="35" t="s">
        <v>25</v>
      </c>
      <c r="M180" s="7" t="s">
        <v>442</v>
      </c>
      <c r="N180" s="7" t="s">
        <v>1321</v>
      </c>
      <c r="O180" s="7" t="s">
        <v>492</v>
      </c>
      <c r="P180" s="7" t="s">
        <v>547</v>
      </c>
      <c r="Q180" s="7" t="s">
        <v>560</v>
      </c>
      <c r="R180" s="7" t="s">
        <v>507</v>
      </c>
      <c r="S180" s="7" t="s">
        <v>16</v>
      </c>
      <c r="T180" s="7" t="s">
        <v>561</v>
      </c>
    </row>
    <row r="181" spans="1:20" x14ac:dyDescent="0.3">
      <c r="A181" s="7" t="s">
        <v>562</v>
      </c>
      <c r="B181" s="19" t="s">
        <v>436</v>
      </c>
      <c r="C181" s="20" t="s">
        <v>476</v>
      </c>
      <c r="D181" s="20" t="s">
        <v>199</v>
      </c>
      <c r="E181" s="20" t="s">
        <v>563</v>
      </c>
      <c r="F181" s="20" t="s">
        <v>563</v>
      </c>
      <c r="G181" s="22" t="s">
        <v>788</v>
      </c>
      <c r="H181" s="24"/>
      <c r="I181" s="7" t="s">
        <v>564</v>
      </c>
      <c r="J181" s="24" t="s">
        <v>565</v>
      </c>
      <c r="K181" s="25"/>
      <c r="L181" s="35" t="s">
        <v>25</v>
      </c>
      <c r="M181" s="7" t="s">
        <v>442</v>
      </c>
      <c r="N181" s="7" t="s">
        <v>1321</v>
      </c>
      <c r="O181" s="7" t="s">
        <v>492</v>
      </c>
      <c r="P181" s="7" t="s">
        <v>547</v>
      </c>
      <c r="Q181" s="7" t="s">
        <v>566</v>
      </c>
      <c r="R181" s="7" t="s">
        <v>567</v>
      </c>
      <c r="S181" s="7" t="s">
        <v>536</v>
      </c>
      <c r="T181" s="7" t="s">
        <v>568</v>
      </c>
    </row>
    <row r="182" spans="1:20" x14ac:dyDescent="0.3">
      <c r="A182" s="7" t="s">
        <v>569</v>
      </c>
      <c r="B182" s="19" t="s">
        <v>436</v>
      </c>
      <c r="C182" s="20" t="s">
        <v>476</v>
      </c>
      <c r="D182" s="20" t="s">
        <v>25</v>
      </c>
      <c r="E182" s="20" t="s">
        <v>557</v>
      </c>
      <c r="F182" s="20" t="s">
        <v>570</v>
      </c>
      <c r="G182" s="22" t="s">
        <v>788</v>
      </c>
      <c r="H182" s="24"/>
      <c r="I182" s="7" t="s">
        <v>571</v>
      </c>
      <c r="J182" s="24" t="s">
        <v>505</v>
      </c>
      <c r="K182" s="25"/>
      <c r="L182" s="35" t="s">
        <v>25</v>
      </c>
      <c r="M182" s="7" t="s">
        <v>442</v>
      </c>
      <c r="N182" s="7" t="s">
        <v>1321</v>
      </c>
      <c r="O182" s="7" t="s">
        <v>492</v>
      </c>
      <c r="P182" s="7" t="s">
        <v>547</v>
      </c>
      <c r="Q182" s="7" t="s">
        <v>572</v>
      </c>
      <c r="R182" s="7" t="s">
        <v>507</v>
      </c>
      <c r="S182" s="7" t="s">
        <v>16</v>
      </c>
      <c r="T182" s="7" t="s">
        <v>549</v>
      </c>
    </row>
    <row r="183" spans="1:20" x14ac:dyDescent="0.3">
      <c r="A183" s="7" t="s">
        <v>573</v>
      </c>
      <c r="B183" s="19" t="s">
        <v>436</v>
      </c>
      <c r="C183" s="20" t="s">
        <v>437</v>
      </c>
      <c r="D183" s="20" t="s">
        <v>199</v>
      </c>
      <c r="E183" s="20" t="s">
        <v>481</v>
      </c>
      <c r="F183" s="20" t="s">
        <v>481</v>
      </c>
      <c r="G183" s="22" t="s">
        <v>788</v>
      </c>
      <c r="H183" s="24"/>
      <c r="I183" s="7" t="s">
        <v>574</v>
      </c>
      <c r="J183" s="24" t="s">
        <v>575</v>
      </c>
      <c r="K183" s="25"/>
      <c r="L183" s="35" t="s">
        <v>25</v>
      </c>
      <c r="M183" s="7" t="s">
        <v>442</v>
      </c>
      <c r="N183" s="7" t="s">
        <v>1321</v>
      </c>
      <c r="O183" s="7" t="s">
        <v>492</v>
      </c>
      <c r="P183" s="7" t="s">
        <v>547</v>
      </c>
      <c r="Q183" s="7" t="s">
        <v>576</v>
      </c>
      <c r="R183" s="7" t="s">
        <v>488</v>
      </c>
      <c r="S183" s="7" t="s">
        <v>16</v>
      </c>
      <c r="T183" s="7" t="s">
        <v>549</v>
      </c>
    </row>
    <row r="184" spans="1:20" x14ac:dyDescent="0.3">
      <c r="A184" s="7" t="s">
        <v>577</v>
      </c>
      <c r="B184" s="19" t="s">
        <v>436</v>
      </c>
      <c r="C184" s="20" t="s">
        <v>476</v>
      </c>
      <c r="D184" s="20" t="s">
        <v>199</v>
      </c>
      <c r="E184" s="20" t="s">
        <v>578</v>
      </c>
      <c r="F184" s="20" t="s">
        <v>579</v>
      </c>
      <c r="G184" s="22" t="s">
        <v>788</v>
      </c>
      <c r="H184" s="24"/>
      <c r="I184" s="7" t="s">
        <v>580</v>
      </c>
      <c r="J184" s="24" t="s">
        <v>451</v>
      </c>
      <c r="K184" s="25"/>
      <c r="L184" s="35" t="s">
        <v>25</v>
      </c>
      <c r="M184" s="7" t="s">
        <v>442</v>
      </c>
      <c r="N184" s="7" t="s">
        <v>1321</v>
      </c>
      <c r="O184" s="7" t="s">
        <v>492</v>
      </c>
      <c r="P184" s="7" t="s">
        <v>547</v>
      </c>
      <c r="Q184" s="7" t="s">
        <v>581</v>
      </c>
      <c r="R184" s="7" t="s">
        <v>454</v>
      </c>
      <c r="S184" s="7" t="s">
        <v>15</v>
      </c>
      <c r="T184" s="7" t="s">
        <v>549</v>
      </c>
    </row>
    <row r="185" spans="1:20" x14ac:dyDescent="0.3">
      <c r="A185" s="7" t="s">
        <v>582</v>
      </c>
      <c r="B185" s="19" t="s">
        <v>436</v>
      </c>
      <c r="C185" s="20" t="s">
        <v>476</v>
      </c>
      <c r="D185" s="20" t="s">
        <v>25</v>
      </c>
      <c r="E185" s="20" t="s">
        <v>583</v>
      </c>
      <c r="F185" s="20" t="s">
        <v>584</v>
      </c>
      <c r="G185" s="22" t="s">
        <v>788</v>
      </c>
      <c r="H185" s="24"/>
      <c r="I185" s="7" t="s">
        <v>585</v>
      </c>
      <c r="J185" s="24" t="s">
        <v>505</v>
      </c>
      <c r="K185" s="25"/>
      <c r="L185" s="35" t="s">
        <v>25</v>
      </c>
      <c r="M185" s="7" t="s">
        <v>442</v>
      </c>
      <c r="N185" s="7" t="s">
        <v>1321</v>
      </c>
      <c r="O185" s="7" t="s">
        <v>492</v>
      </c>
      <c r="P185" s="7" t="s">
        <v>547</v>
      </c>
      <c r="Q185" s="7" t="s">
        <v>586</v>
      </c>
      <c r="R185" s="7" t="s">
        <v>507</v>
      </c>
      <c r="S185" s="7" t="s">
        <v>536</v>
      </c>
      <c r="T185" s="7" t="s">
        <v>587</v>
      </c>
    </row>
    <row r="186" spans="1:20" x14ac:dyDescent="0.3">
      <c r="A186" s="7" t="s">
        <v>588</v>
      </c>
      <c r="B186" s="19" t="s">
        <v>436</v>
      </c>
      <c r="C186" s="20" t="s">
        <v>437</v>
      </c>
      <c r="D186" s="20" t="s">
        <v>199</v>
      </c>
      <c r="E186" s="20" t="s">
        <v>481</v>
      </c>
      <c r="F186" s="20" t="s">
        <v>481</v>
      </c>
      <c r="G186" s="22" t="s">
        <v>788</v>
      </c>
      <c r="H186" s="24"/>
      <c r="I186" s="7" t="s">
        <v>589</v>
      </c>
      <c r="J186" s="24" t="s">
        <v>575</v>
      </c>
      <c r="K186" s="25"/>
      <c r="L186" s="35" t="s">
        <v>25</v>
      </c>
      <c r="M186" s="7" t="s">
        <v>442</v>
      </c>
      <c r="N186" s="7" t="s">
        <v>1321</v>
      </c>
      <c r="O186" s="7" t="s">
        <v>492</v>
      </c>
      <c r="P186" s="7" t="s">
        <v>547</v>
      </c>
      <c r="Q186" s="7" t="s">
        <v>590</v>
      </c>
      <c r="R186" s="7" t="s">
        <v>488</v>
      </c>
      <c r="S186" s="7" t="s">
        <v>16</v>
      </c>
      <c r="T186" s="7" t="s">
        <v>549</v>
      </c>
    </row>
    <row r="187" spans="1:20" x14ac:dyDescent="0.3">
      <c r="A187" s="7" t="s">
        <v>811</v>
      </c>
      <c r="B187" s="19" t="s">
        <v>436</v>
      </c>
      <c r="C187" s="20" t="s">
        <v>437</v>
      </c>
      <c r="D187" s="20" t="s">
        <v>199</v>
      </c>
      <c r="E187" s="20" t="s">
        <v>491</v>
      </c>
      <c r="F187" s="20" t="s">
        <v>491</v>
      </c>
      <c r="G187" s="22" t="s">
        <v>439</v>
      </c>
      <c r="H187" s="23" t="s">
        <v>440</v>
      </c>
      <c r="I187" s="7" t="s">
        <v>812</v>
      </c>
      <c r="J187" s="24" t="s">
        <v>505</v>
      </c>
      <c r="K187" s="25"/>
      <c r="L187" s="25"/>
      <c r="M187" s="7" t="s">
        <v>484</v>
      </c>
      <c r="N187" s="7" t="s">
        <v>813</v>
      </c>
      <c r="O187" s="7" t="s">
        <v>444</v>
      </c>
      <c r="P187" s="7" t="s">
        <v>486</v>
      </c>
      <c r="Q187" s="7" t="s">
        <v>814</v>
      </c>
      <c r="R187" s="7" t="s">
        <v>507</v>
      </c>
      <c r="S187" s="7" t="s">
        <v>15</v>
      </c>
      <c r="T187" s="7" t="s">
        <v>815</v>
      </c>
    </row>
    <row r="188" spans="1:20" x14ac:dyDescent="0.3">
      <c r="A188" s="7" t="s">
        <v>816</v>
      </c>
      <c r="B188" s="19" t="s">
        <v>436</v>
      </c>
      <c r="C188" s="20" t="s">
        <v>437</v>
      </c>
      <c r="D188" s="20" t="s">
        <v>199</v>
      </c>
      <c r="E188" s="20" t="s">
        <v>817</v>
      </c>
      <c r="F188" s="20" t="s">
        <v>817</v>
      </c>
      <c r="G188" s="22" t="s">
        <v>439</v>
      </c>
      <c r="H188" s="23" t="s">
        <v>440</v>
      </c>
      <c r="I188" s="7" t="s">
        <v>818</v>
      </c>
      <c r="J188" s="24" t="s">
        <v>441</v>
      </c>
      <c r="K188" s="25"/>
      <c r="L188" s="25"/>
      <c r="M188" s="7" t="s">
        <v>484</v>
      </c>
      <c r="N188" s="7" t="s">
        <v>813</v>
      </c>
      <c r="O188" s="7" t="s">
        <v>444</v>
      </c>
      <c r="P188" s="7" t="s">
        <v>13</v>
      </c>
      <c r="Q188" s="7" t="s">
        <v>819</v>
      </c>
      <c r="R188" s="7" t="s">
        <v>447</v>
      </c>
      <c r="S188" s="7" t="s">
        <v>197</v>
      </c>
      <c r="T188" s="7" t="s">
        <v>820</v>
      </c>
    </row>
    <row r="189" spans="1:20" x14ac:dyDescent="0.3">
      <c r="A189" s="7" t="s">
        <v>1322</v>
      </c>
      <c r="B189" s="19" t="s">
        <v>436</v>
      </c>
      <c r="C189" s="20" t="s">
        <v>476</v>
      </c>
      <c r="D189" s="20" t="s">
        <v>199</v>
      </c>
      <c r="E189" s="20" t="s">
        <v>959</v>
      </c>
      <c r="F189" s="20" t="s">
        <v>959</v>
      </c>
      <c r="G189" s="22" t="s">
        <v>439</v>
      </c>
      <c r="H189" s="24"/>
      <c r="I189" s="7" t="s">
        <v>1323</v>
      </c>
      <c r="J189" s="24" t="s">
        <v>441</v>
      </c>
      <c r="K189" s="25"/>
      <c r="L189" s="25"/>
      <c r="M189" s="7" t="s">
        <v>484</v>
      </c>
      <c r="N189" s="7" t="s">
        <v>1324</v>
      </c>
      <c r="O189" s="7" t="s">
        <v>444</v>
      </c>
      <c r="P189" s="7" t="s">
        <v>458</v>
      </c>
      <c r="Q189" s="7" t="s">
        <v>1325</v>
      </c>
      <c r="R189" s="7" t="s">
        <v>447</v>
      </c>
      <c r="S189" s="7" t="s">
        <v>197</v>
      </c>
      <c r="T189" s="7" t="s">
        <v>202</v>
      </c>
    </row>
    <row r="190" spans="1:20" x14ac:dyDescent="0.3">
      <c r="A190" s="7" t="s">
        <v>821</v>
      </c>
      <c r="B190" s="19" t="s">
        <v>436</v>
      </c>
      <c r="C190" s="20" t="s">
        <v>476</v>
      </c>
      <c r="D190" s="20" t="s">
        <v>199</v>
      </c>
      <c r="E190" s="20" t="s">
        <v>461</v>
      </c>
      <c r="F190" s="20" t="s">
        <v>822</v>
      </c>
      <c r="G190" s="22" t="s">
        <v>439</v>
      </c>
      <c r="H190" s="23" t="s">
        <v>440</v>
      </c>
      <c r="I190" s="7" t="s">
        <v>346</v>
      </c>
      <c r="J190" s="24" t="s">
        <v>451</v>
      </c>
      <c r="K190" s="25"/>
      <c r="L190" s="25"/>
      <c r="M190" s="7" t="s">
        <v>484</v>
      </c>
      <c r="N190" s="7" t="s">
        <v>813</v>
      </c>
      <c r="O190" s="7" t="s">
        <v>444</v>
      </c>
      <c r="P190" s="7" t="s">
        <v>458</v>
      </c>
      <c r="Q190" s="7" t="s">
        <v>823</v>
      </c>
      <c r="R190" s="7" t="s">
        <v>454</v>
      </c>
      <c r="S190" s="7" t="s">
        <v>14</v>
      </c>
      <c r="T190" s="7" t="s">
        <v>824</v>
      </c>
    </row>
    <row r="191" spans="1:20" x14ac:dyDescent="0.3">
      <c r="A191" s="7" t="s">
        <v>825</v>
      </c>
      <c r="B191" s="19" t="s">
        <v>436</v>
      </c>
      <c r="C191" s="20" t="s">
        <v>476</v>
      </c>
      <c r="D191" s="20" t="s">
        <v>199</v>
      </c>
      <c r="E191" s="20" t="s">
        <v>826</v>
      </c>
      <c r="F191" s="20" t="s">
        <v>826</v>
      </c>
      <c r="G191" s="22" t="s">
        <v>439</v>
      </c>
      <c r="H191" s="23" t="s">
        <v>440</v>
      </c>
      <c r="I191" s="7" t="s">
        <v>827</v>
      </c>
      <c r="J191" s="24" t="s">
        <v>505</v>
      </c>
      <c r="K191" s="25"/>
      <c r="L191" s="25"/>
      <c r="M191" s="7" t="s">
        <v>484</v>
      </c>
      <c r="N191" s="7" t="s">
        <v>813</v>
      </c>
      <c r="O191" s="7" t="s">
        <v>444</v>
      </c>
      <c r="P191" s="7" t="s">
        <v>452</v>
      </c>
      <c r="Q191" s="7" t="s">
        <v>828</v>
      </c>
      <c r="R191" s="7" t="s">
        <v>507</v>
      </c>
      <c r="S191" s="7" t="s">
        <v>15</v>
      </c>
      <c r="T191" s="7" t="s">
        <v>829</v>
      </c>
    </row>
    <row r="192" spans="1:20" x14ac:dyDescent="0.3">
      <c r="A192" s="7" t="s">
        <v>1326</v>
      </c>
      <c r="B192" s="19" t="s">
        <v>436</v>
      </c>
      <c r="C192" s="20" t="s">
        <v>476</v>
      </c>
      <c r="D192" s="20" t="s">
        <v>199</v>
      </c>
      <c r="E192" s="20" t="s">
        <v>461</v>
      </c>
      <c r="F192" s="20" t="s">
        <v>1327</v>
      </c>
      <c r="G192" s="22" t="s">
        <v>932</v>
      </c>
      <c r="H192" s="24"/>
      <c r="I192" s="7" t="s">
        <v>1328</v>
      </c>
      <c r="J192" s="24" t="s">
        <v>451</v>
      </c>
      <c r="K192" s="25"/>
      <c r="L192" s="25"/>
      <c r="M192" s="7" t="s">
        <v>484</v>
      </c>
      <c r="N192" s="7" t="s">
        <v>1329</v>
      </c>
      <c r="O192" s="7" t="s">
        <v>444</v>
      </c>
      <c r="P192" s="7" t="s">
        <v>486</v>
      </c>
      <c r="Q192" s="7" t="s">
        <v>1330</v>
      </c>
      <c r="R192" s="7" t="s">
        <v>454</v>
      </c>
      <c r="S192" s="7" t="s">
        <v>16</v>
      </c>
      <c r="T192" s="7" t="s">
        <v>815</v>
      </c>
    </row>
    <row r="193" spans="1:20" x14ac:dyDescent="0.3">
      <c r="A193" s="7" t="s">
        <v>1331</v>
      </c>
      <c r="B193" s="19" t="s">
        <v>436</v>
      </c>
      <c r="C193" s="20" t="s">
        <v>476</v>
      </c>
      <c r="D193" s="20" t="s">
        <v>199</v>
      </c>
      <c r="E193" s="20" t="s">
        <v>1332</v>
      </c>
      <c r="F193" s="20" t="s">
        <v>1332</v>
      </c>
      <c r="G193" s="22" t="s">
        <v>932</v>
      </c>
      <c r="H193" s="24"/>
      <c r="I193" s="7" t="s">
        <v>1333</v>
      </c>
      <c r="J193" s="24" t="s">
        <v>483</v>
      </c>
      <c r="K193" s="25"/>
      <c r="L193" s="25"/>
      <c r="M193" s="7" t="s">
        <v>484</v>
      </c>
      <c r="N193" s="7" t="s">
        <v>1329</v>
      </c>
      <c r="O193" s="7" t="s">
        <v>444</v>
      </c>
      <c r="P193" s="7" t="s">
        <v>486</v>
      </c>
      <c r="Q193" s="7" t="s">
        <v>1334</v>
      </c>
      <c r="R193" s="7" t="s">
        <v>599</v>
      </c>
      <c r="S193" s="7" t="s">
        <v>17</v>
      </c>
      <c r="T193" s="7" t="s">
        <v>815</v>
      </c>
    </row>
    <row r="194" spans="1:20" x14ac:dyDescent="0.3">
      <c r="A194" s="7" t="s">
        <v>1335</v>
      </c>
      <c r="B194" s="19" t="s">
        <v>436</v>
      </c>
      <c r="C194" s="20" t="s">
        <v>437</v>
      </c>
      <c r="D194" s="20" t="s">
        <v>199</v>
      </c>
      <c r="E194" s="20" t="s">
        <v>1075</v>
      </c>
      <c r="F194" s="20" t="s">
        <v>462</v>
      </c>
      <c r="G194" s="22" t="s">
        <v>788</v>
      </c>
      <c r="H194" s="24"/>
      <c r="I194" s="7" t="s">
        <v>1336</v>
      </c>
      <c r="J194" s="24" t="s">
        <v>451</v>
      </c>
      <c r="K194" s="25"/>
      <c r="L194" s="25"/>
      <c r="M194" s="7" t="s">
        <v>484</v>
      </c>
      <c r="N194" s="7" t="s">
        <v>1329</v>
      </c>
      <c r="O194" s="7" t="s">
        <v>444</v>
      </c>
      <c r="P194" s="7" t="s">
        <v>458</v>
      </c>
      <c r="Q194" s="7" t="s">
        <v>1337</v>
      </c>
      <c r="R194" s="7" t="s">
        <v>454</v>
      </c>
      <c r="S194" s="7" t="s">
        <v>197</v>
      </c>
      <c r="T194" s="7" t="s">
        <v>202</v>
      </c>
    </row>
    <row r="195" spans="1:20" x14ac:dyDescent="0.3">
      <c r="A195" s="7" t="s">
        <v>830</v>
      </c>
      <c r="B195" s="19" t="s">
        <v>436</v>
      </c>
      <c r="C195" s="20" t="s">
        <v>476</v>
      </c>
      <c r="D195" s="20" t="s">
        <v>199</v>
      </c>
      <c r="E195" s="20" t="s">
        <v>462</v>
      </c>
      <c r="F195" s="20" t="s">
        <v>462</v>
      </c>
      <c r="G195" s="22" t="s">
        <v>439</v>
      </c>
      <c r="H195" s="23" t="s">
        <v>440</v>
      </c>
      <c r="I195" s="7" t="s">
        <v>831</v>
      </c>
      <c r="J195" s="24" t="s">
        <v>505</v>
      </c>
      <c r="K195" s="25"/>
      <c r="L195" s="25"/>
      <c r="M195" s="7" t="s">
        <v>484</v>
      </c>
      <c r="N195" s="7" t="s">
        <v>813</v>
      </c>
      <c r="O195" s="7" t="s">
        <v>444</v>
      </c>
      <c r="P195" s="7" t="s">
        <v>486</v>
      </c>
      <c r="Q195" s="7" t="s">
        <v>832</v>
      </c>
      <c r="R195" s="7" t="s">
        <v>507</v>
      </c>
      <c r="S195" s="7" t="s">
        <v>16</v>
      </c>
      <c r="T195" s="7" t="s">
        <v>815</v>
      </c>
    </row>
    <row r="196" spans="1:20" x14ac:dyDescent="0.3">
      <c r="A196" s="7" t="s">
        <v>1338</v>
      </c>
      <c r="B196" s="19" t="s">
        <v>436</v>
      </c>
      <c r="C196" s="20" t="s">
        <v>437</v>
      </c>
      <c r="D196" s="20" t="s">
        <v>199</v>
      </c>
      <c r="E196" s="20" t="s">
        <v>1186</v>
      </c>
      <c r="F196" s="20" t="s">
        <v>835</v>
      </c>
      <c r="G196" s="22" t="s">
        <v>439</v>
      </c>
      <c r="H196" s="24"/>
      <c r="I196" s="7" t="s">
        <v>1339</v>
      </c>
      <c r="J196" s="24" t="s">
        <v>441</v>
      </c>
      <c r="K196" s="25"/>
      <c r="L196" s="25"/>
      <c r="M196" s="7" t="s">
        <v>484</v>
      </c>
      <c r="N196" s="7" t="s">
        <v>1324</v>
      </c>
      <c r="O196" s="7" t="s">
        <v>444</v>
      </c>
      <c r="P196" s="7" t="s">
        <v>486</v>
      </c>
      <c r="Q196" s="7" t="s">
        <v>1340</v>
      </c>
      <c r="R196" s="7" t="s">
        <v>447</v>
      </c>
      <c r="S196" s="7" t="s">
        <v>197</v>
      </c>
      <c r="T196" s="7" t="s">
        <v>815</v>
      </c>
    </row>
    <row r="197" spans="1:20" x14ac:dyDescent="0.3">
      <c r="A197" s="7" t="s">
        <v>1341</v>
      </c>
      <c r="B197" s="19" t="s">
        <v>436</v>
      </c>
      <c r="C197" s="20" t="s">
        <v>437</v>
      </c>
      <c r="D197" s="20" t="s">
        <v>199</v>
      </c>
      <c r="E197" s="20" t="s">
        <v>1342</v>
      </c>
      <c r="F197" s="20" t="s">
        <v>1093</v>
      </c>
      <c r="G197" s="22" t="s">
        <v>788</v>
      </c>
      <c r="H197" s="24"/>
      <c r="I197" s="7" t="s">
        <v>1343</v>
      </c>
      <c r="J197" s="24" t="s">
        <v>441</v>
      </c>
      <c r="K197" s="25"/>
      <c r="L197" s="25"/>
      <c r="M197" s="7" t="s">
        <v>484</v>
      </c>
      <c r="N197" s="7" t="s">
        <v>1329</v>
      </c>
      <c r="O197" s="7" t="s">
        <v>444</v>
      </c>
      <c r="P197" s="7" t="s">
        <v>1225</v>
      </c>
      <c r="Q197" s="7" t="s">
        <v>1344</v>
      </c>
      <c r="R197" s="7" t="s">
        <v>447</v>
      </c>
      <c r="S197" s="7" t="s">
        <v>197</v>
      </c>
      <c r="T197" s="7" t="s">
        <v>1227</v>
      </c>
    </row>
    <row r="198" spans="1:20" x14ac:dyDescent="0.3">
      <c r="A198" s="7" t="s">
        <v>1345</v>
      </c>
      <c r="B198" s="19" t="s">
        <v>436</v>
      </c>
      <c r="C198" s="20" t="s">
        <v>476</v>
      </c>
      <c r="D198" s="20" t="s">
        <v>199</v>
      </c>
      <c r="E198" s="20" t="s">
        <v>1346</v>
      </c>
      <c r="F198" s="20" t="s">
        <v>1346</v>
      </c>
      <c r="G198" s="22" t="s">
        <v>788</v>
      </c>
      <c r="H198" s="24"/>
      <c r="I198" s="7" t="s">
        <v>1347</v>
      </c>
      <c r="J198" s="24" t="s">
        <v>505</v>
      </c>
      <c r="K198" s="25"/>
      <c r="L198" s="25"/>
      <c r="M198" s="7" t="s">
        <v>484</v>
      </c>
      <c r="N198" s="7" t="s">
        <v>1329</v>
      </c>
      <c r="O198" s="7" t="s">
        <v>444</v>
      </c>
      <c r="P198" s="7" t="s">
        <v>458</v>
      </c>
      <c r="Q198" s="7" t="s">
        <v>1348</v>
      </c>
      <c r="R198" s="7" t="s">
        <v>507</v>
      </c>
      <c r="S198" s="7" t="s">
        <v>15</v>
      </c>
      <c r="T198" s="7" t="s">
        <v>202</v>
      </c>
    </row>
    <row r="199" spans="1:20" x14ac:dyDescent="0.3">
      <c r="A199" s="7" t="s">
        <v>833</v>
      </c>
      <c r="B199" s="19" t="s">
        <v>436</v>
      </c>
      <c r="C199" s="20" t="s">
        <v>476</v>
      </c>
      <c r="D199" s="20" t="s">
        <v>199</v>
      </c>
      <c r="E199" s="20" t="s">
        <v>834</v>
      </c>
      <c r="F199" s="20" t="s">
        <v>835</v>
      </c>
      <c r="G199" s="22" t="s">
        <v>788</v>
      </c>
      <c r="H199" s="23" t="s">
        <v>440</v>
      </c>
      <c r="I199" s="7" t="s">
        <v>347</v>
      </c>
      <c r="J199" s="24" t="s">
        <v>441</v>
      </c>
      <c r="K199" s="25"/>
      <c r="L199" s="25"/>
      <c r="M199" s="7" t="s">
        <v>484</v>
      </c>
      <c r="N199" s="7" t="s">
        <v>813</v>
      </c>
      <c r="O199" s="7" t="s">
        <v>444</v>
      </c>
      <c r="P199" s="7" t="s">
        <v>452</v>
      </c>
      <c r="Q199" s="7" t="s">
        <v>836</v>
      </c>
      <c r="R199" s="7" t="s">
        <v>447</v>
      </c>
      <c r="S199" s="7" t="s">
        <v>197</v>
      </c>
      <c r="T199" s="7" t="s">
        <v>19</v>
      </c>
    </row>
    <row r="200" spans="1:20" x14ac:dyDescent="0.3">
      <c r="A200" s="7" t="s">
        <v>1349</v>
      </c>
      <c r="B200" s="19" t="s">
        <v>436</v>
      </c>
      <c r="C200" s="20" t="s">
        <v>437</v>
      </c>
      <c r="D200" s="20" t="s">
        <v>199</v>
      </c>
      <c r="E200" s="20" t="s">
        <v>461</v>
      </c>
      <c r="F200" s="20" t="s">
        <v>1350</v>
      </c>
      <c r="G200" s="22" t="s">
        <v>788</v>
      </c>
      <c r="H200" s="24"/>
      <c r="I200" s="7" t="s">
        <v>1351</v>
      </c>
      <c r="J200" s="24" t="s">
        <v>472</v>
      </c>
      <c r="K200" s="25"/>
      <c r="L200" s="25"/>
      <c r="M200" s="7" t="s">
        <v>484</v>
      </c>
      <c r="N200" s="7" t="s">
        <v>1329</v>
      </c>
      <c r="O200" s="7" t="s">
        <v>444</v>
      </c>
      <c r="P200" s="7" t="s">
        <v>452</v>
      </c>
      <c r="Q200" s="7" t="s">
        <v>1352</v>
      </c>
      <c r="R200" s="7" t="s">
        <v>474</v>
      </c>
      <c r="S200" s="7" t="s">
        <v>14</v>
      </c>
      <c r="T200" s="7" t="s">
        <v>22</v>
      </c>
    </row>
    <row r="201" spans="1:20" x14ac:dyDescent="0.3">
      <c r="A201" s="7" t="s">
        <v>837</v>
      </c>
      <c r="B201" s="19" t="s">
        <v>436</v>
      </c>
      <c r="C201" s="20" t="s">
        <v>476</v>
      </c>
      <c r="D201" s="20" t="s">
        <v>199</v>
      </c>
      <c r="E201" s="20" t="s">
        <v>449</v>
      </c>
      <c r="F201" s="20" t="s">
        <v>838</v>
      </c>
      <c r="G201" s="22" t="s">
        <v>439</v>
      </c>
      <c r="H201" s="23" t="s">
        <v>440</v>
      </c>
      <c r="I201" s="7" t="s">
        <v>345</v>
      </c>
      <c r="J201" s="24" t="s">
        <v>441</v>
      </c>
      <c r="K201" s="25"/>
      <c r="L201" s="25"/>
      <c r="M201" s="7" t="s">
        <v>484</v>
      </c>
      <c r="N201" s="7" t="s">
        <v>813</v>
      </c>
      <c r="O201" s="7" t="s">
        <v>444</v>
      </c>
      <c r="P201" s="7" t="s">
        <v>452</v>
      </c>
      <c r="Q201" s="7" t="s">
        <v>839</v>
      </c>
      <c r="R201" s="7" t="s">
        <v>447</v>
      </c>
      <c r="S201" s="7" t="s">
        <v>197</v>
      </c>
      <c r="T201" s="7" t="s">
        <v>19</v>
      </c>
    </row>
    <row r="202" spans="1:20" x14ac:dyDescent="0.3">
      <c r="A202" s="7" t="s">
        <v>1353</v>
      </c>
      <c r="B202" s="19" t="s">
        <v>436</v>
      </c>
      <c r="C202" s="20" t="s">
        <v>476</v>
      </c>
      <c r="D202" s="20" t="s">
        <v>199</v>
      </c>
      <c r="E202" s="20" t="s">
        <v>834</v>
      </c>
      <c r="F202" s="20" t="s">
        <v>1354</v>
      </c>
      <c r="G202" s="22" t="s">
        <v>788</v>
      </c>
      <c r="H202" s="36"/>
      <c r="I202" s="7" t="s">
        <v>1355</v>
      </c>
      <c r="J202" s="24" t="s">
        <v>483</v>
      </c>
      <c r="K202" s="25"/>
      <c r="L202" s="25"/>
      <c r="M202" s="7" t="s">
        <v>484</v>
      </c>
      <c r="N202" s="7" t="s">
        <v>1329</v>
      </c>
      <c r="O202" s="7" t="s">
        <v>444</v>
      </c>
      <c r="P202" s="7" t="s">
        <v>1236</v>
      </c>
      <c r="Q202" s="7" t="s">
        <v>1356</v>
      </c>
      <c r="R202" s="7" t="s">
        <v>488</v>
      </c>
      <c r="S202" s="7" t="s">
        <v>16</v>
      </c>
      <c r="T202" s="7" t="s">
        <v>1238</v>
      </c>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59999389629810485"/>
  </sheetPr>
  <dimension ref="A1:T28"/>
  <sheetViews>
    <sheetView workbookViewId="0"/>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8.77734375"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19" t="s">
        <v>917</v>
      </c>
      <c r="B2" s="19" t="s">
        <v>436</v>
      </c>
      <c r="C2" s="20" t="s">
        <v>437</v>
      </c>
      <c r="D2" s="20" t="s">
        <v>199</v>
      </c>
      <c r="E2" s="20" t="s">
        <v>693</v>
      </c>
      <c r="F2" s="20" t="s">
        <v>693</v>
      </c>
      <c r="G2" s="8" t="s">
        <v>918</v>
      </c>
      <c r="H2" s="44" t="s">
        <v>440</v>
      </c>
      <c r="I2" s="19" t="s">
        <v>2</v>
      </c>
      <c r="J2" s="50" t="s">
        <v>919</v>
      </c>
      <c r="K2" s="51"/>
      <c r="L2" s="51"/>
      <c r="M2" s="19" t="s">
        <v>920</v>
      </c>
      <c r="N2" s="52" t="s">
        <v>921</v>
      </c>
      <c r="O2" s="19" t="s">
        <v>492</v>
      </c>
      <c r="P2" s="19" t="s">
        <v>493</v>
      </c>
      <c r="Q2" s="19" t="s">
        <v>922</v>
      </c>
      <c r="R2" s="52" t="s">
        <v>454</v>
      </c>
      <c r="S2" s="19" t="s">
        <v>14</v>
      </c>
      <c r="T2" s="19" t="s">
        <v>18</v>
      </c>
    </row>
    <row r="3" spans="1:20" x14ac:dyDescent="0.3">
      <c r="A3" s="19" t="s">
        <v>937</v>
      </c>
      <c r="B3" s="19" t="s">
        <v>436</v>
      </c>
      <c r="C3" s="20" t="s">
        <v>437</v>
      </c>
      <c r="D3" s="20" t="s">
        <v>199</v>
      </c>
      <c r="E3" s="20" t="s">
        <v>787</v>
      </c>
      <c r="F3" s="20" t="s">
        <v>938</v>
      </c>
      <c r="G3" s="8" t="s">
        <v>439</v>
      </c>
      <c r="H3" s="44" t="s">
        <v>440</v>
      </c>
      <c r="I3" s="19" t="s">
        <v>3</v>
      </c>
      <c r="J3" s="50" t="s">
        <v>451</v>
      </c>
      <c r="K3" s="54"/>
      <c r="L3" s="54"/>
      <c r="M3" s="19" t="s">
        <v>920</v>
      </c>
      <c r="N3" s="52" t="s">
        <v>921</v>
      </c>
      <c r="O3" s="52" t="s">
        <v>444</v>
      </c>
      <c r="P3" s="19" t="s">
        <v>452</v>
      </c>
      <c r="Q3" s="19" t="s">
        <v>939</v>
      </c>
      <c r="R3" s="52" t="s">
        <v>454</v>
      </c>
      <c r="S3" s="19" t="s">
        <v>15</v>
      </c>
      <c r="T3" s="19" t="s">
        <v>19</v>
      </c>
    </row>
    <row r="4" spans="1:20" x14ac:dyDescent="0.3">
      <c r="A4" s="1">
        <v>6032486</v>
      </c>
      <c r="B4" s="19" t="s">
        <v>944</v>
      </c>
      <c r="C4" s="20"/>
      <c r="D4" s="20" t="s">
        <v>199</v>
      </c>
      <c r="E4" s="20"/>
      <c r="F4" s="20"/>
      <c r="G4" s="8" t="s">
        <v>439</v>
      </c>
      <c r="H4" s="44" t="s">
        <v>440</v>
      </c>
      <c r="I4" s="52" t="s">
        <v>4</v>
      </c>
      <c r="J4" s="50" t="s">
        <v>945</v>
      </c>
      <c r="K4" s="51"/>
      <c r="L4" s="51"/>
      <c r="M4" s="52" t="s">
        <v>920</v>
      </c>
      <c r="N4" s="52" t="s">
        <v>921</v>
      </c>
      <c r="O4" s="52" t="s">
        <v>444</v>
      </c>
      <c r="P4" s="19" t="s">
        <v>12</v>
      </c>
      <c r="Q4" t="s">
        <v>946</v>
      </c>
      <c r="R4" s="52" t="s">
        <v>454</v>
      </c>
      <c r="S4" s="19"/>
      <c r="T4" s="19"/>
    </row>
    <row r="5" spans="1:20" x14ac:dyDescent="0.3">
      <c r="A5" s="19" t="s">
        <v>947</v>
      </c>
      <c r="B5" s="19" t="s">
        <v>436</v>
      </c>
      <c r="C5" s="20" t="s">
        <v>437</v>
      </c>
      <c r="D5" s="20" t="s">
        <v>199</v>
      </c>
      <c r="E5" s="20" t="s">
        <v>948</v>
      </c>
      <c r="F5" s="20" t="s">
        <v>948</v>
      </c>
      <c r="G5" s="8" t="s">
        <v>439</v>
      </c>
      <c r="H5" s="44" t="s">
        <v>440</v>
      </c>
      <c r="I5" s="19" t="s">
        <v>5</v>
      </c>
      <c r="J5" s="50" t="s">
        <v>919</v>
      </c>
      <c r="K5" s="51"/>
      <c r="L5" s="51"/>
      <c r="M5" s="19" t="s">
        <v>920</v>
      </c>
      <c r="N5" s="52" t="s">
        <v>921</v>
      </c>
      <c r="O5" s="19" t="s">
        <v>492</v>
      </c>
      <c r="P5" s="19" t="s">
        <v>493</v>
      </c>
      <c r="Q5" s="19" t="s">
        <v>949</v>
      </c>
      <c r="R5" s="52" t="s">
        <v>454</v>
      </c>
      <c r="S5" s="19" t="s">
        <v>14</v>
      </c>
      <c r="T5" s="19" t="s">
        <v>18</v>
      </c>
    </row>
    <row r="6" spans="1:20" x14ac:dyDescent="0.3">
      <c r="A6" s="55" t="s">
        <v>964</v>
      </c>
      <c r="B6" s="19" t="s">
        <v>436</v>
      </c>
      <c r="C6" s="20" t="s">
        <v>437</v>
      </c>
      <c r="D6" s="20" t="s">
        <v>199</v>
      </c>
      <c r="E6" s="20" t="s">
        <v>461</v>
      </c>
      <c r="F6" s="20" t="s">
        <v>965</v>
      </c>
      <c r="G6" s="56" t="s">
        <v>439</v>
      </c>
      <c r="H6" s="44" t="s">
        <v>440</v>
      </c>
      <c r="I6" s="55" t="s">
        <v>6</v>
      </c>
      <c r="J6" s="50" t="s">
        <v>451</v>
      </c>
      <c r="K6" s="51"/>
      <c r="L6" s="51"/>
      <c r="M6" s="47" t="s">
        <v>920</v>
      </c>
      <c r="N6" s="52" t="s">
        <v>921</v>
      </c>
      <c r="O6" s="19" t="s">
        <v>492</v>
      </c>
      <c r="P6" s="55" t="s">
        <v>493</v>
      </c>
      <c r="Q6" s="55" t="s">
        <v>966</v>
      </c>
      <c r="R6" s="52" t="s">
        <v>454</v>
      </c>
      <c r="S6" s="19" t="s">
        <v>17</v>
      </c>
      <c r="T6" s="55" t="s">
        <v>20</v>
      </c>
    </row>
    <row r="7" spans="1:20" x14ac:dyDescent="0.3">
      <c r="A7" s="57">
        <v>8008825</v>
      </c>
      <c r="B7" s="19" t="s">
        <v>944</v>
      </c>
      <c r="C7" s="20"/>
      <c r="D7" s="20" t="s">
        <v>199</v>
      </c>
      <c r="E7" s="20"/>
      <c r="F7" s="20"/>
      <c r="G7" s="8" t="s">
        <v>439</v>
      </c>
      <c r="H7" s="44" t="s">
        <v>440</v>
      </c>
      <c r="I7" s="52" t="s">
        <v>7</v>
      </c>
      <c r="J7" s="50" t="s">
        <v>945</v>
      </c>
      <c r="K7" s="51"/>
      <c r="L7" s="51"/>
      <c r="M7" s="52" t="s">
        <v>920</v>
      </c>
      <c r="N7" s="52" t="s">
        <v>921</v>
      </c>
      <c r="O7" s="52" t="s">
        <v>444</v>
      </c>
      <c r="P7" s="52" t="s">
        <v>13</v>
      </c>
      <c r="Q7" t="s">
        <v>967</v>
      </c>
      <c r="R7" s="52" t="s">
        <v>454</v>
      </c>
      <c r="S7" s="19" t="s">
        <v>15</v>
      </c>
      <c r="T7" s="9"/>
    </row>
    <row r="8" spans="1:20" x14ac:dyDescent="0.3">
      <c r="A8" s="19" t="s">
        <v>980</v>
      </c>
      <c r="B8" s="19" t="s">
        <v>436</v>
      </c>
      <c r="C8" s="20" t="s">
        <v>437</v>
      </c>
      <c r="D8" s="20" t="s">
        <v>199</v>
      </c>
      <c r="E8" s="20" t="s">
        <v>981</v>
      </c>
      <c r="F8" s="20" t="s">
        <v>982</v>
      </c>
      <c r="G8" s="56" t="s">
        <v>439</v>
      </c>
      <c r="H8" s="44" t="s">
        <v>440</v>
      </c>
      <c r="I8" s="19" t="s">
        <v>8</v>
      </c>
      <c r="J8" s="50" t="s">
        <v>451</v>
      </c>
      <c r="K8" s="54"/>
      <c r="L8" s="54"/>
      <c r="M8" s="19" t="s">
        <v>920</v>
      </c>
      <c r="N8" s="52" t="s">
        <v>921</v>
      </c>
      <c r="O8" s="52" t="s">
        <v>444</v>
      </c>
      <c r="P8" s="19" t="s">
        <v>983</v>
      </c>
      <c r="Q8" s="19" t="s">
        <v>984</v>
      </c>
      <c r="R8" s="52" t="s">
        <v>454</v>
      </c>
      <c r="S8" s="19" t="s">
        <v>16</v>
      </c>
      <c r="T8" s="19" t="s">
        <v>21</v>
      </c>
    </row>
    <row r="9" spans="1:20" x14ac:dyDescent="0.3">
      <c r="A9" s="19" t="s">
        <v>985</v>
      </c>
      <c r="B9" s="19" t="s">
        <v>436</v>
      </c>
      <c r="C9" s="20" t="s">
        <v>437</v>
      </c>
      <c r="D9" s="20" t="s">
        <v>199</v>
      </c>
      <c r="E9" s="20" t="s">
        <v>986</v>
      </c>
      <c r="F9" s="20" t="s">
        <v>986</v>
      </c>
      <c r="G9" s="56" t="s">
        <v>439</v>
      </c>
      <c r="H9" s="44" t="s">
        <v>440</v>
      </c>
      <c r="I9" s="19" t="s">
        <v>9</v>
      </c>
      <c r="J9" s="50" t="s">
        <v>451</v>
      </c>
      <c r="K9" s="54"/>
      <c r="L9" s="54"/>
      <c r="M9" s="19" t="s">
        <v>920</v>
      </c>
      <c r="N9" s="52" t="s">
        <v>921</v>
      </c>
      <c r="O9" s="52" t="s">
        <v>444</v>
      </c>
      <c r="P9" s="19" t="s">
        <v>452</v>
      </c>
      <c r="Q9" s="19" t="s">
        <v>987</v>
      </c>
      <c r="R9" s="52" t="s">
        <v>454</v>
      </c>
      <c r="S9" s="19" t="s">
        <v>15</v>
      </c>
      <c r="T9" s="19" t="s">
        <v>19</v>
      </c>
    </row>
    <row r="10" spans="1:20" x14ac:dyDescent="0.3">
      <c r="A10" s="19" t="s">
        <v>988</v>
      </c>
      <c r="B10" s="19" t="s">
        <v>436</v>
      </c>
      <c r="C10" s="20" t="s">
        <v>476</v>
      </c>
      <c r="D10" s="20" t="s">
        <v>199</v>
      </c>
      <c r="E10" s="20" t="s">
        <v>989</v>
      </c>
      <c r="F10" s="20" t="s">
        <v>539</v>
      </c>
      <c r="G10" s="8" t="s">
        <v>788</v>
      </c>
      <c r="H10" s="44" t="s">
        <v>440</v>
      </c>
      <c r="I10" s="19" t="s">
        <v>990</v>
      </c>
      <c r="J10" s="50" t="s">
        <v>451</v>
      </c>
      <c r="K10" s="54"/>
      <c r="L10" s="54"/>
      <c r="M10" s="19" t="s">
        <v>920</v>
      </c>
      <c r="N10" s="52" t="s">
        <v>921</v>
      </c>
      <c r="O10" s="52" t="s">
        <v>444</v>
      </c>
      <c r="P10" s="19" t="s">
        <v>991</v>
      </c>
      <c r="Q10" s="19" t="s">
        <v>992</v>
      </c>
      <c r="R10" s="52" t="s">
        <v>454</v>
      </c>
      <c r="S10" s="19" t="s">
        <v>15</v>
      </c>
      <c r="T10" s="19" t="s">
        <v>993</v>
      </c>
    </row>
    <row r="11" spans="1:20" x14ac:dyDescent="0.3">
      <c r="A11" s="19" t="s">
        <v>1000</v>
      </c>
      <c r="B11" s="19" t="s">
        <v>436</v>
      </c>
      <c r="C11" s="20" t="s">
        <v>437</v>
      </c>
      <c r="D11" s="20" t="s">
        <v>199</v>
      </c>
      <c r="E11" s="20" t="s">
        <v>470</v>
      </c>
      <c r="F11" s="20" t="s">
        <v>1001</v>
      </c>
      <c r="G11" s="8" t="s">
        <v>439</v>
      </c>
      <c r="H11" s="44" t="s">
        <v>440</v>
      </c>
      <c r="I11" s="19" t="s">
        <v>10</v>
      </c>
      <c r="J11" s="50" t="s">
        <v>919</v>
      </c>
      <c r="K11" s="54"/>
      <c r="L11" s="54"/>
      <c r="M11" s="19" t="s">
        <v>920</v>
      </c>
      <c r="N11" s="52" t="s">
        <v>921</v>
      </c>
      <c r="O11" s="52" t="s">
        <v>444</v>
      </c>
      <c r="P11" s="19" t="s">
        <v>452</v>
      </c>
      <c r="Q11" s="19" t="s">
        <v>1002</v>
      </c>
      <c r="R11" s="52" t="s">
        <v>454</v>
      </c>
      <c r="S11" s="52" t="s">
        <v>14</v>
      </c>
      <c r="T11" s="19" t="s">
        <v>22</v>
      </c>
    </row>
    <row r="12" spans="1:20" x14ac:dyDescent="0.3">
      <c r="A12" s="19" t="s">
        <v>1008</v>
      </c>
      <c r="B12" s="19" t="s">
        <v>436</v>
      </c>
      <c r="C12" s="20" t="s">
        <v>437</v>
      </c>
      <c r="D12" s="21" t="s">
        <v>25</v>
      </c>
      <c r="E12" s="20" t="s">
        <v>1009</v>
      </c>
      <c r="F12" s="20" t="s">
        <v>1009</v>
      </c>
      <c r="G12" s="8" t="s">
        <v>439</v>
      </c>
      <c r="H12" s="44" t="s">
        <v>440</v>
      </c>
      <c r="I12" s="19" t="s">
        <v>11</v>
      </c>
      <c r="J12" s="50" t="s">
        <v>919</v>
      </c>
      <c r="K12" s="51"/>
      <c r="L12" s="51"/>
      <c r="M12" s="19" t="s">
        <v>920</v>
      </c>
      <c r="N12" s="52" t="s">
        <v>921</v>
      </c>
      <c r="O12" s="19" t="s">
        <v>492</v>
      </c>
      <c r="P12" s="19" t="s">
        <v>493</v>
      </c>
      <c r="Q12" s="19" t="s">
        <v>1010</v>
      </c>
      <c r="R12" s="52" t="s">
        <v>454</v>
      </c>
      <c r="S12" s="19" t="s">
        <v>14</v>
      </c>
      <c r="T12" s="19" t="s">
        <v>23</v>
      </c>
    </row>
    <row r="13" spans="1:20" x14ac:dyDescent="0.3">
      <c r="A13" s="27"/>
      <c r="B13" s="27"/>
      <c r="C13" s="28"/>
      <c r="D13" s="28"/>
      <c r="E13" s="28"/>
      <c r="F13" s="28"/>
      <c r="G13" s="46"/>
      <c r="H13" s="65"/>
      <c r="I13" s="27"/>
      <c r="J13" s="65"/>
      <c r="K13" s="66"/>
      <c r="L13" s="66"/>
      <c r="M13" s="27"/>
      <c r="N13" s="67"/>
      <c r="O13" s="27"/>
      <c r="P13" s="27"/>
      <c r="Q13" s="27"/>
      <c r="R13" s="67"/>
      <c r="S13" s="27"/>
      <c r="T13" s="27"/>
    </row>
    <row r="14" spans="1:20" x14ac:dyDescent="0.3">
      <c r="A14" s="52" t="s">
        <v>1089</v>
      </c>
      <c r="B14" s="19" t="s">
        <v>436</v>
      </c>
      <c r="C14" s="20" t="s">
        <v>437</v>
      </c>
      <c r="D14" s="20" t="s">
        <v>199</v>
      </c>
      <c r="E14" s="20" t="s">
        <v>608</v>
      </c>
      <c r="F14" s="20" t="s">
        <v>608</v>
      </c>
      <c r="G14" s="8" t="s">
        <v>544</v>
      </c>
      <c r="H14" s="44" t="s">
        <v>440</v>
      </c>
      <c r="I14" s="52" t="s">
        <v>1090</v>
      </c>
      <c r="J14" s="61" t="s">
        <v>594</v>
      </c>
      <c r="K14" s="51">
        <v>1</v>
      </c>
      <c r="L14" s="51"/>
      <c r="M14" s="19" t="s">
        <v>920</v>
      </c>
      <c r="N14" s="52" t="s">
        <v>1357</v>
      </c>
      <c r="O14" s="52" t="s">
        <v>596</v>
      </c>
      <c r="P14" s="52" t="s">
        <v>684</v>
      </c>
      <c r="Q14" s="52" t="s">
        <v>1091</v>
      </c>
      <c r="R14" s="52" t="s">
        <v>454</v>
      </c>
      <c r="S14" s="52" t="s">
        <v>15</v>
      </c>
      <c r="T14" s="52" t="s">
        <v>708</v>
      </c>
    </row>
    <row r="15" spans="1:20" x14ac:dyDescent="0.3">
      <c r="A15" s="19" t="s">
        <v>1092</v>
      </c>
      <c r="B15" s="19" t="s">
        <v>436</v>
      </c>
      <c r="C15" s="20" t="s">
        <v>437</v>
      </c>
      <c r="D15" s="20" t="s">
        <v>199</v>
      </c>
      <c r="E15" s="20" t="s">
        <v>1093</v>
      </c>
      <c r="F15" s="20" t="s">
        <v>1093</v>
      </c>
      <c r="G15" s="8" t="s">
        <v>544</v>
      </c>
      <c r="H15" s="44" t="s">
        <v>440</v>
      </c>
      <c r="I15" s="19" t="s">
        <v>1094</v>
      </c>
      <c r="J15" s="50" t="s">
        <v>1095</v>
      </c>
      <c r="K15" s="51">
        <v>1</v>
      </c>
      <c r="L15" s="51"/>
      <c r="M15" s="19" t="s">
        <v>920</v>
      </c>
      <c r="N15" s="52" t="s">
        <v>1357</v>
      </c>
      <c r="O15" s="19" t="s">
        <v>596</v>
      </c>
      <c r="P15" s="19" t="s">
        <v>628</v>
      </c>
      <c r="Q15" s="19" t="s">
        <v>1096</v>
      </c>
      <c r="R15" s="52" t="s">
        <v>454</v>
      </c>
      <c r="S15" s="19" t="s">
        <v>15</v>
      </c>
      <c r="T15" s="19" t="s">
        <v>630</v>
      </c>
    </row>
    <row r="16" spans="1:20" x14ac:dyDescent="0.3">
      <c r="A16" s="19" t="s">
        <v>1097</v>
      </c>
      <c r="B16" s="19" t="s">
        <v>436</v>
      </c>
      <c r="C16" s="20" t="s">
        <v>437</v>
      </c>
      <c r="D16" s="20" t="s">
        <v>199</v>
      </c>
      <c r="E16" s="20" t="s">
        <v>1098</v>
      </c>
      <c r="F16" s="20" t="s">
        <v>1098</v>
      </c>
      <c r="G16" s="8" t="s">
        <v>544</v>
      </c>
      <c r="H16" s="44" t="s">
        <v>440</v>
      </c>
      <c r="I16" s="19" t="s">
        <v>1099</v>
      </c>
      <c r="J16" s="50" t="s">
        <v>1095</v>
      </c>
      <c r="K16" s="51">
        <v>1</v>
      </c>
      <c r="L16" s="51"/>
      <c r="M16" s="19" t="s">
        <v>920</v>
      </c>
      <c r="N16" s="52" t="s">
        <v>1357</v>
      </c>
      <c r="O16" s="19" t="s">
        <v>596</v>
      </c>
      <c r="P16" s="19" t="s">
        <v>616</v>
      </c>
      <c r="Q16" s="19" t="s">
        <v>1100</v>
      </c>
      <c r="R16" s="52" t="s">
        <v>454</v>
      </c>
      <c r="S16" s="19" t="s">
        <v>15</v>
      </c>
      <c r="T16" s="19" t="s">
        <v>675</v>
      </c>
    </row>
    <row r="17" spans="1:20" x14ac:dyDescent="0.3">
      <c r="A17" s="52" t="s">
        <v>1109</v>
      </c>
      <c r="B17" s="19" t="s">
        <v>436</v>
      </c>
      <c r="C17" s="20" t="s">
        <v>437</v>
      </c>
      <c r="D17" s="20" t="s">
        <v>199</v>
      </c>
      <c r="E17" s="20" t="s">
        <v>1110</v>
      </c>
      <c r="F17" s="20" t="s">
        <v>1110</v>
      </c>
      <c r="G17" s="8" t="s">
        <v>544</v>
      </c>
      <c r="H17" s="44" t="s">
        <v>440</v>
      </c>
      <c r="I17" s="52" t="s">
        <v>1111</v>
      </c>
      <c r="J17" s="61" t="s">
        <v>594</v>
      </c>
      <c r="K17" s="51">
        <v>1</v>
      </c>
      <c r="L17" s="51"/>
      <c r="M17" s="19" t="s">
        <v>920</v>
      </c>
      <c r="N17" s="52" t="s">
        <v>1357</v>
      </c>
      <c r="O17" s="52" t="s">
        <v>596</v>
      </c>
      <c r="P17" s="52" t="s">
        <v>646</v>
      </c>
      <c r="Q17" s="52" t="s">
        <v>1112</v>
      </c>
      <c r="R17" s="52" t="s">
        <v>454</v>
      </c>
      <c r="S17" s="52" t="s">
        <v>15</v>
      </c>
      <c r="T17" s="52" t="s">
        <v>894</v>
      </c>
    </row>
    <row r="18" spans="1:20" x14ac:dyDescent="0.3">
      <c r="A18" s="19" t="s">
        <v>1113</v>
      </c>
      <c r="B18" s="19" t="s">
        <v>436</v>
      </c>
      <c r="C18" s="20" t="s">
        <v>437</v>
      </c>
      <c r="D18" s="20" t="s">
        <v>199</v>
      </c>
      <c r="E18" s="20" t="s">
        <v>677</v>
      </c>
      <c r="F18" s="20" t="s">
        <v>693</v>
      </c>
      <c r="G18" s="8" t="s">
        <v>544</v>
      </c>
      <c r="H18" s="44" t="s">
        <v>440</v>
      </c>
      <c r="I18" s="19" t="s">
        <v>1114</v>
      </c>
      <c r="J18" s="50" t="s">
        <v>1095</v>
      </c>
      <c r="K18" s="51">
        <v>1</v>
      </c>
      <c r="L18" s="51"/>
      <c r="M18" s="19" t="s">
        <v>920</v>
      </c>
      <c r="N18" s="52" t="s">
        <v>1357</v>
      </c>
      <c r="O18" s="19" t="s">
        <v>596</v>
      </c>
      <c r="P18" s="19" t="s">
        <v>700</v>
      </c>
      <c r="Q18" s="19" t="s">
        <v>1115</v>
      </c>
      <c r="R18" s="52" t="s">
        <v>454</v>
      </c>
      <c r="S18" s="19" t="s">
        <v>15</v>
      </c>
      <c r="T18" s="19" t="s">
        <v>702</v>
      </c>
    </row>
    <row r="19" spans="1:20" x14ac:dyDescent="0.3">
      <c r="A19" s="52" t="s">
        <v>1120</v>
      </c>
      <c r="B19" s="19" t="s">
        <v>436</v>
      </c>
      <c r="C19" s="20" t="s">
        <v>437</v>
      </c>
      <c r="D19" s="20" t="s">
        <v>199</v>
      </c>
      <c r="E19" s="20" t="s">
        <v>1121</v>
      </c>
      <c r="F19" s="20" t="s">
        <v>1121</v>
      </c>
      <c r="G19" s="8" t="s">
        <v>544</v>
      </c>
      <c r="H19" s="44" t="s">
        <v>440</v>
      </c>
      <c r="I19" s="52" t="s">
        <v>1122</v>
      </c>
      <c r="J19" s="61" t="s">
        <v>594</v>
      </c>
      <c r="K19" s="51">
        <v>1</v>
      </c>
      <c r="L19" s="51"/>
      <c r="M19" s="19" t="s">
        <v>920</v>
      </c>
      <c r="N19" s="52" t="s">
        <v>1357</v>
      </c>
      <c r="O19" s="52" t="s">
        <v>596</v>
      </c>
      <c r="P19" s="52" t="s">
        <v>652</v>
      </c>
      <c r="Q19" s="52" t="s">
        <v>1123</v>
      </c>
      <c r="R19" s="52" t="s">
        <v>454</v>
      </c>
      <c r="S19" s="52" t="s">
        <v>15</v>
      </c>
      <c r="T19" s="52" t="s">
        <v>654</v>
      </c>
    </row>
    <row r="20" spans="1:20" x14ac:dyDescent="0.3">
      <c r="A20" s="19" t="s">
        <v>1144</v>
      </c>
      <c r="B20" s="19" t="s">
        <v>436</v>
      </c>
      <c r="C20" s="20" t="s">
        <v>476</v>
      </c>
      <c r="D20" s="20" t="s">
        <v>199</v>
      </c>
      <c r="E20" s="20" t="s">
        <v>1145</v>
      </c>
      <c r="F20" s="20" t="s">
        <v>1145</v>
      </c>
      <c r="G20" s="8" t="s">
        <v>544</v>
      </c>
      <c r="H20" s="44" t="s">
        <v>440</v>
      </c>
      <c r="I20" s="19" t="s">
        <v>1146</v>
      </c>
      <c r="J20" s="50" t="s">
        <v>1095</v>
      </c>
      <c r="K20" s="51">
        <v>1</v>
      </c>
      <c r="L20" s="51"/>
      <c r="M20" s="19" t="s">
        <v>920</v>
      </c>
      <c r="N20" s="52" t="s">
        <v>1357</v>
      </c>
      <c r="O20" s="19" t="s">
        <v>596</v>
      </c>
      <c r="P20" s="19" t="s">
        <v>616</v>
      </c>
      <c r="Q20" s="19" t="s">
        <v>1147</v>
      </c>
      <c r="R20" s="52" t="s">
        <v>454</v>
      </c>
      <c r="S20" s="19" t="s">
        <v>16</v>
      </c>
      <c r="T20" s="19" t="s">
        <v>1148</v>
      </c>
    </row>
    <row r="21" spans="1:20" x14ac:dyDescent="0.3">
      <c r="A21" s="27"/>
      <c r="B21" s="27"/>
      <c r="C21" s="28"/>
      <c r="D21" s="28"/>
      <c r="E21" s="28"/>
      <c r="F21" s="28"/>
      <c r="G21" s="46"/>
      <c r="H21" s="65"/>
      <c r="I21" s="27"/>
      <c r="J21" s="65"/>
      <c r="K21" s="66"/>
      <c r="L21" s="66"/>
      <c r="M21" s="27"/>
      <c r="N21" s="67"/>
      <c r="O21" s="27"/>
      <c r="P21" s="27"/>
      <c r="Q21" s="27"/>
      <c r="R21" s="67"/>
      <c r="S21" s="27"/>
      <c r="T21" s="27"/>
    </row>
    <row r="22" spans="1:20" x14ac:dyDescent="0.3">
      <c r="A22" s="68" t="s">
        <v>1149</v>
      </c>
      <c r="B22" s="68" t="s">
        <v>436</v>
      </c>
      <c r="C22" s="69" t="s">
        <v>437</v>
      </c>
      <c r="D22" s="69" t="s">
        <v>199</v>
      </c>
      <c r="E22" s="69" t="s">
        <v>1150</v>
      </c>
      <c r="F22" s="69" t="s">
        <v>1150</v>
      </c>
      <c r="G22" s="70"/>
      <c r="H22" s="71"/>
      <c r="I22" s="68" t="s">
        <v>1151</v>
      </c>
      <c r="J22" s="71" t="s">
        <v>451</v>
      </c>
      <c r="K22" s="72"/>
      <c r="L22" s="62" t="s">
        <v>25</v>
      </c>
      <c r="M22" s="68" t="s">
        <v>920</v>
      </c>
      <c r="N22" s="73" t="s">
        <v>1152</v>
      </c>
      <c r="O22" s="73" t="s">
        <v>492</v>
      </c>
      <c r="P22" s="68" t="s">
        <v>547</v>
      </c>
      <c r="Q22" s="68" t="s">
        <v>1153</v>
      </c>
      <c r="R22" s="73" t="s">
        <v>454</v>
      </c>
      <c r="S22" s="68" t="s">
        <v>16</v>
      </c>
      <c r="T22" s="68" t="s">
        <v>549</v>
      </c>
    </row>
    <row r="23" spans="1:20" x14ac:dyDescent="0.3">
      <c r="A23" s="68" t="s">
        <v>1154</v>
      </c>
      <c r="B23" s="68" t="s">
        <v>436</v>
      </c>
      <c r="C23" s="69" t="s">
        <v>476</v>
      </c>
      <c r="D23" s="69" t="s">
        <v>25</v>
      </c>
      <c r="E23" s="69" t="s">
        <v>975</v>
      </c>
      <c r="F23" s="69" t="s">
        <v>975</v>
      </c>
      <c r="G23" s="70"/>
      <c r="H23" s="71"/>
      <c r="I23" s="68" t="s">
        <v>1155</v>
      </c>
      <c r="J23" s="71" t="s">
        <v>451</v>
      </c>
      <c r="K23" s="72"/>
      <c r="L23" s="62" t="s">
        <v>25</v>
      </c>
      <c r="M23" s="68" t="s">
        <v>920</v>
      </c>
      <c r="N23" s="73" t="s">
        <v>1152</v>
      </c>
      <c r="O23" s="73" t="s">
        <v>444</v>
      </c>
      <c r="P23" s="68" t="s">
        <v>486</v>
      </c>
      <c r="Q23" s="68" t="s">
        <v>1156</v>
      </c>
      <c r="R23" s="73" t="s">
        <v>454</v>
      </c>
      <c r="S23" s="68" t="s">
        <v>15</v>
      </c>
      <c r="T23" s="68" t="s">
        <v>489</v>
      </c>
    </row>
    <row r="24" spans="1:20" x14ac:dyDescent="0.3">
      <c r="A24" s="74">
        <v>6027133</v>
      </c>
      <c r="B24" s="68" t="s">
        <v>903</v>
      </c>
      <c r="C24" s="69"/>
      <c r="D24" s="69" t="s">
        <v>199</v>
      </c>
      <c r="E24" s="69"/>
      <c r="F24" s="69"/>
      <c r="G24" s="70"/>
      <c r="H24" s="71"/>
      <c r="I24" s="68" t="s">
        <v>1157</v>
      </c>
      <c r="J24" s="71" t="s">
        <v>451</v>
      </c>
      <c r="K24" s="75"/>
      <c r="L24" s="62" t="s">
        <v>25</v>
      </c>
      <c r="M24" s="68" t="s">
        <v>920</v>
      </c>
      <c r="N24" s="73" t="s">
        <v>1152</v>
      </c>
      <c r="O24" s="68" t="s">
        <v>492</v>
      </c>
      <c r="P24" s="68" t="s">
        <v>1158</v>
      </c>
      <c r="Q24" s="68" t="s">
        <v>1159</v>
      </c>
      <c r="R24" s="73" t="s">
        <v>454</v>
      </c>
      <c r="S24" s="68" t="s">
        <v>16</v>
      </c>
      <c r="T24" s="68" t="s">
        <v>1160</v>
      </c>
    </row>
    <row r="25" spans="1:20" x14ac:dyDescent="0.3">
      <c r="A25" s="68" t="s">
        <v>1161</v>
      </c>
      <c r="B25" s="68" t="s">
        <v>436</v>
      </c>
      <c r="C25" s="69" t="s">
        <v>437</v>
      </c>
      <c r="D25" s="69" t="s">
        <v>25</v>
      </c>
      <c r="E25" s="69" t="s">
        <v>693</v>
      </c>
      <c r="F25" s="69" t="s">
        <v>693</v>
      </c>
      <c r="G25" s="70"/>
      <c r="H25" s="71"/>
      <c r="I25" s="68" t="s">
        <v>1162</v>
      </c>
      <c r="J25" s="71" t="s">
        <v>451</v>
      </c>
      <c r="K25" s="75"/>
      <c r="L25" s="62" t="s">
        <v>25</v>
      </c>
      <c r="M25" s="68" t="s">
        <v>920</v>
      </c>
      <c r="N25" s="73" t="s">
        <v>1152</v>
      </c>
      <c r="O25" s="68" t="s">
        <v>492</v>
      </c>
      <c r="P25" s="68" t="s">
        <v>746</v>
      </c>
      <c r="Q25" s="68" t="s">
        <v>1163</v>
      </c>
      <c r="R25" s="73" t="s">
        <v>454</v>
      </c>
      <c r="S25" s="68" t="s">
        <v>15</v>
      </c>
      <c r="T25" s="68" t="s">
        <v>748</v>
      </c>
    </row>
    <row r="26" spans="1:20" x14ac:dyDescent="0.3">
      <c r="A26" s="68" t="s">
        <v>1164</v>
      </c>
      <c r="B26" s="68" t="s">
        <v>436</v>
      </c>
      <c r="C26" s="69" t="s">
        <v>437</v>
      </c>
      <c r="D26" s="69" t="s">
        <v>199</v>
      </c>
      <c r="E26" s="69" t="s">
        <v>677</v>
      </c>
      <c r="F26" s="69" t="s">
        <v>1165</v>
      </c>
      <c r="G26" s="70"/>
      <c r="H26" s="71"/>
      <c r="I26" s="68" t="s">
        <v>1166</v>
      </c>
      <c r="J26" s="71" t="s">
        <v>451</v>
      </c>
      <c r="K26" s="72"/>
      <c r="L26" s="62" t="s">
        <v>25</v>
      </c>
      <c r="M26" s="68" t="s">
        <v>920</v>
      </c>
      <c r="N26" s="73" t="s">
        <v>1152</v>
      </c>
      <c r="O26" s="73" t="s">
        <v>492</v>
      </c>
      <c r="P26" s="68" t="s">
        <v>725</v>
      </c>
      <c r="Q26" s="68" t="s">
        <v>1167</v>
      </c>
      <c r="R26" s="73" t="s">
        <v>454</v>
      </c>
      <c r="S26" s="68" t="s">
        <v>16</v>
      </c>
      <c r="T26" s="68" t="s">
        <v>738</v>
      </c>
    </row>
    <row r="27" spans="1:20" x14ac:dyDescent="0.3">
      <c r="A27" s="68" t="s">
        <v>1168</v>
      </c>
      <c r="B27" s="68" t="s">
        <v>436</v>
      </c>
      <c r="C27" s="69" t="s">
        <v>437</v>
      </c>
      <c r="D27" s="69" t="s">
        <v>199</v>
      </c>
      <c r="E27" s="69" t="s">
        <v>1169</v>
      </c>
      <c r="F27" s="69" t="s">
        <v>740</v>
      </c>
      <c r="G27" s="70"/>
      <c r="H27" s="71"/>
      <c r="I27" s="68" t="s">
        <v>1170</v>
      </c>
      <c r="J27" s="71" t="s">
        <v>451</v>
      </c>
      <c r="K27" s="75"/>
      <c r="L27" s="62" t="s">
        <v>25</v>
      </c>
      <c r="M27" s="68" t="s">
        <v>920</v>
      </c>
      <c r="N27" s="73" t="s">
        <v>1152</v>
      </c>
      <c r="O27" s="68" t="s">
        <v>492</v>
      </c>
      <c r="P27" s="68" t="s">
        <v>731</v>
      </c>
      <c r="Q27" s="68" t="s">
        <v>1171</v>
      </c>
      <c r="R27" s="73" t="s">
        <v>454</v>
      </c>
      <c r="S27" s="68" t="s">
        <v>16</v>
      </c>
      <c r="T27" s="68" t="s">
        <v>806</v>
      </c>
    </row>
    <row r="28" spans="1:20" x14ac:dyDescent="0.3">
      <c r="A28" s="68" t="s">
        <v>1172</v>
      </c>
      <c r="B28" s="68" t="s">
        <v>436</v>
      </c>
      <c r="C28" s="69" t="s">
        <v>437</v>
      </c>
      <c r="D28" s="69" t="s">
        <v>199</v>
      </c>
      <c r="E28" s="69" t="s">
        <v>1173</v>
      </c>
      <c r="F28" s="69" t="s">
        <v>481</v>
      </c>
      <c r="G28" s="70"/>
      <c r="H28" s="71"/>
      <c r="I28" s="68" t="s">
        <v>1174</v>
      </c>
      <c r="J28" s="71" t="s">
        <v>451</v>
      </c>
      <c r="K28" s="75"/>
      <c r="L28" s="62" t="s">
        <v>25</v>
      </c>
      <c r="M28" s="68" t="s">
        <v>920</v>
      </c>
      <c r="N28" s="73" t="s">
        <v>1152</v>
      </c>
      <c r="O28" s="68" t="s">
        <v>492</v>
      </c>
      <c r="P28" s="68" t="s">
        <v>547</v>
      </c>
      <c r="Q28" s="68" t="s">
        <v>1175</v>
      </c>
      <c r="R28" s="73" t="s">
        <v>454</v>
      </c>
      <c r="S28" s="68" t="s">
        <v>16</v>
      </c>
      <c r="T28" s="68" t="s">
        <v>1176</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59999389629810485"/>
  </sheetPr>
  <dimension ref="A1:T27"/>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32.332031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7" t="s">
        <v>763</v>
      </c>
      <c r="B2" s="19" t="s">
        <v>436</v>
      </c>
      <c r="C2" s="20" t="s">
        <v>476</v>
      </c>
      <c r="D2" s="20" t="s">
        <v>199</v>
      </c>
      <c r="E2" s="20" t="s">
        <v>764</v>
      </c>
      <c r="F2" s="20" t="s">
        <v>638</v>
      </c>
      <c r="G2" s="22" t="s">
        <v>439</v>
      </c>
      <c r="H2" s="44" t="s">
        <v>440</v>
      </c>
      <c r="I2" s="7" t="s">
        <v>765</v>
      </c>
      <c r="J2" s="24" t="s">
        <v>505</v>
      </c>
      <c r="K2" s="25"/>
      <c r="L2" s="25"/>
      <c r="M2" s="7" t="s">
        <v>484</v>
      </c>
      <c r="N2" s="7" t="s">
        <v>766</v>
      </c>
      <c r="O2" s="7" t="s">
        <v>492</v>
      </c>
      <c r="P2" s="7" t="s">
        <v>493</v>
      </c>
      <c r="Q2" s="7" t="s">
        <v>767</v>
      </c>
      <c r="R2" s="7" t="s">
        <v>507</v>
      </c>
      <c r="S2" s="7" t="s">
        <v>15</v>
      </c>
      <c r="T2" s="7" t="s">
        <v>23</v>
      </c>
    </row>
    <row r="3" spans="1:20" x14ac:dyDescent="0.3">
      <c r="A3" s="7" t="s">
        <v>768</v>
      </c>
      <c r="B3" s="19" t="s">
        <v>436</v>
      </c>
      <c r="C3" s="20" t="s">
        <v>476</v>
      </c>
      <c r="D3" s="20" t="s">
        <v>199</v>
      </c>
      <c r="E3" s="20" t="s">
        <v>769</v>
      </c>
      <c r="F3" s="20" t="s">
        <v>481</v>
      </c>
      <c r="G3" s="22" t="s">
        <v>439</v>
      </c>
      <c r="H3" s="44" t="s">
        <v>440</v>
      </c>
      <c r="I3" s="7" t="s">
        <v>770</v>
      </c>
      <c r="J3" s="24" t="s">
        <v>441</v>
      </c>
      <c r="K3" s="25"/>
      <c r="L3" s="35" t="s">
        <v>25</v>
      </c>
      <c r="M3" s="7" t="s">
        <v>484</v>
      </c>
      <c r="N3" s="7" t="s">
        <v>766</v>
      </c>
      <c r="O3" s="7" t="s">
        <v>492</v>
      </c>
      <c r="P3" s="7" t="s">
        <v>547</v>
      </c>
      <c r="Q3" s="7" t="s">
        <v>771</v>
      </c>
      <c r="R3" s="7" t="s">
        <v>447</v>
      </c>
      <c r="S3" s="7" t="s">
        <v>197</v>
      </c>
      <c r="T3" s="7" t="s">
        <v>549</v>
      </c>
    </row>
    <row r="4" spans="1:20" x14ac:dyDescent="0.3">
      <c r="A4" s="7" t="s">
        <v>772</v>
      </c>
      <c r="B4" s="19" t="s">
        <v>436</v>
      </c>
      <c r="C4" s="20" t="s">
        <v>437</v>
      </c>
      <c r="D4" s="20" t="s">
        <v>199</v>
      </c>
      <c r="E4" s="20" t="s">
        <v>688</v>
      </c>
      <c r="F4" s="20" t="s">
        <v>688</v>
      </c>
      <c r="G4" s="22" t="s">
        <v>439</v>
      </c>
      <c r="H4" s="44" t="s">
        <v>440</v>
      </c>
      <c r="I4" s="7" t="s">
        <v>773</v>
      </c>
      <c r="J4" s="24" t="s">
        <v>451</v>
      </c>
      <c r="K4" s="25"/>
      <c r="L4" s="25"/>
      <c r="M4" s="7" t="s">
        <v>484</v>
      </c>
      <c r="N4" s="7" t="s">
        <v>766</v>
      </c>
      <c r="O4" s="7" t="s">
        <v>492</v>
      </c>
      <c r="P4" s="7" t="s">
        <v>493</v>
      </c>
      <c r="Q4" s="7" t="s">
        <v>774</v>
      </c>
      <c r="R4" s="7" t="s">
        <v>454</v>
      </c>
      <c r="S4" s="7" t="s">
        <v>14</v>
      </c>
      <c r="T4" s="7" t="s">
        <v>18</v>
      </c>
    </row>
    <row r="5" spans="1:20" x14ac:dyDescent="0.3">
      <c r="A5" s="7" t="s">
        <v>775</v>
      </c>
      <c r="B5" s="19" t="s">
        <v>436</v>
      </c>
      <c r="C5" s="20" t="s">
        <v>476</v>
      </c>
      <c r="D5" s="20" t="s">
        <v>199</v>
      </c>
      <c r="E5" s="20" t="s">
        <v>664</v>
      </c>
      <c r="F5" s="20" t="s">
        <v>664</v>
      </c>
      <c r="G5" s="22" t="s">
        <v>439</v>
      </c>
      <c r="H5" s="44" t="s">
        <v>440</v>
      </c>
      <c r="I5" s="7" t="s">
        <v>776</v>
      </c>
      <c r="J5" s="24" t="s">
        <v>451</v>
      </c>
      <c r="K5" s="25"/>
      <c r="L5" s="35" t="s">
        <v>25</v>
      </c>
      <c r="M5" s="7" t="s">
        <v>484</v>
      </c>
      <c r="N5" s="7" t="s">
        <v>766</v>
      </c>
      <c r="O5" s="7" t="s">
        <v>492</v>
      </c>
      <c r="P5" s="7" t="s">
        <v>746</v>
      </c>
      <c r="Q5" s="7" t="s">
        <v>777</v>
      </c>
      <c r="R5" s="7" t="s">
        <v>454</v>
      </c>
      <c r="S5" s="7" t="s">
        <v>15</v>
      </c>
      <c r="T5" s="7" t="s">
        <v>748</v>
      </c>
    </row>
    <row r="6" spans="1:20" x14ac:dyDescent="0.3">
      <c r="A6" s="7" t="s">
        <v>778</v>
      </c>
      <c r="B6" s="19" t="s">
        <v>436</v>
      </c>
      <c r="C6" s="20" t="s">
        <v>476</v>
      </c>
      <c r="D6" s="20" t="s">
        <v>199</v>
      </c>
      <c r="E6" s="20" t="s">
        <v>779</v>
      </c>
      <c r="F6" s="20" t="s">
        <v>779</v>
      </c>
      <c r="G6" s="22" t="s">
        <v>439</v>
      </c>
      <c r="H6" s="44" t="s">
        <v>440</v>
      </c>
      <c r="I6" s="7" t="s">
        <v>780</v>
      </c>
      <c r="J6" s="24" t="s">
        <v>522</v>
      </c>
      <c r="K6" s="25"/>
      <c r="L6" s="25"/>
      <c r="M6" s="7" t="s">
        <v>484</v>
      </c>
      <c r="N6" s="7" t="s">
        <v>766</v>
      </c>
      <c r="O6" s="7" t="s">
        <v>492</v>
      </c>
      <c r="P6" s="7" t="s">
        <v>493</v>
      </c>
      <c r="Q6" s="7" t="s">
        <v>781</v>
      </c>
      <c r="R6" s="7" t="s">
        <v>474</v>
      </c>
      <c r="S6" s="7" t="s">
        <v>14</v>
      </c>
      <c r="T6" s="7" t="s">
        <v>18</v>
      </c>
    </row>
    <row r="7" spans="1:20" x14ac:dyDescent="0.3">
      <c r="A7" s="7" t="s">
        <v>782</v>
      </c>
      <c r="B7" s="19" t="s">
        <v>436</v>
      </c>
      <c r="C7" s="20" t="s">
        <v>476</v>
      </c>
      <c r="D7" s="20" t="s">
        <v>199</v>
      </c>
      <c r="E7" s="20" t="s">
        <v>491</v>
      </c>
      <c r="F7" s="20" t="s">
        <v>491</v>
      </c>
      <c r="G7" s="22" t="s">
        <v>439</v>
      </c>
      <c r="H7" s="44" t="s">
        <v>440</v>
      </c>
      <c r="I7" s="7" t="s">
        <v>783</v>
      </c>
      <c r="J7" s="24" t="s">
        <v>565</v>
      </c>
      <c r="K7" s="25"/>
      <c r="L7" s="25"/>
      <c r="M7" s="7" t="s">
        <v>484</v>
      </c>
      <c r="N7" s="7" t="s">
        <v>766</v>
      </c>
      <c r="O7" s="7" t="s">
        <v>492</v>
      </c>
      <c r="P7" s="7" t="s">
        <v>493</v>
      </c>
      <c r="Q7" s="7" t="s">
        <v>784</v>
      </c>
      <c r="R7" s="7" t="s">
        <v>567</v>
      </c>
      <c r="S7" s="7" t="s">
        <v>536</v>
      </c>
      <c r="T7" s="7" t="s">
        <v>785</v>
      </c>
    </row>
    <row r="8" spans="1:20" x14ac:dyDescent="0.3">
      <c r="A8" s="7" t="s">
        <v>786</v>
      </c>
      <c r="B8" s="19" t="s">
        <v>436</v>
      </c>
      <c r="C8" s="20" t="s">
        <v>437</v>
      </c>
      <c r="D8" s="20" t="s">
        <v>199</v>
      </c>
      <c r="E8" s="20" t="s">
        <v>787</v>
      </c>
      <c r="F8" s="20" t="s">
        <v>787</v>
      </c>
      <c r="G8" s="22" t="s">
        <v>788</v>
      </c>
      <c r="H8" s="44" t="s">
        <v>440</v>
      </c>
      <c r="I8" s="7" t="s">
        <v>789</v>
      </c>
      <c r="J8" s="24" t="s">
        <v>505</v>
      </c>
      <c r="K8" s="25"/>
      <c r="L8" s="25"/>
      <c r="M8" s="7" t="s">
        <v>484</v>
      </c>
      <c r="N8" s="7" t="s">
        <v>766</v>
      </c>
      <c r="O8" s="7" t="s">
        <v>492</v>
      </c>
      <c r="P8" s="7" t="s">
        <v>493</v>
      </c>
      <c r="Q8" s="7" t="s">
        <v>790</v>
      </c>
      <c r="R8" s="7" t="s">
        <v>507</v>
      </c>
      <c r="S8" s="7" t="s">
        <v>15</v>
      </c>
      <c r="T8" s="7" t="s">
        <v>18</v>
      </c>
    </row>
    <row r="9" spans="1:20" x14ac:dyDescent="0.3">
      <c r="A9" s="7" t="s">
        <v>791</v>
      </c>
      <c r="B9" s="19" t="s">
        <v>436</v>
      </c>
      <c r="C9" s="20" t="s">
        <v>437</v>
      </c>
      <c r="D9" s="20" t="s">
        <v>199</v>
      </c>
      <c r="E9" s="20" t="s">
        <v>792</v>
      </c>
      <c r="F9" s="20" t="s">
        <v>793</v>
      </c>
      <c r="G9" s="22" t="s">
        <v>788</v>
      </c>
      <c r="H9" s="44" t="s">
        <v>440</v>
      </c>
      <c r="I9" s="7" t="s">
        <v>794</v>
      </c>
      <c r="J9" s="24" t="s">
        <v>451</v>
      </c>
      <c r="K9" s="25"/>
      <c r="L9" s="35" t="s">
        <v>25</v>
      </c>
      <c r="M9" s="7" t="s">
        <v>484</v>
      </c>
      <c r="N9" s="7" t="s">
        <v>766</v>
      </c>
      <c r="O9" s="7" t="s">
        <v>492</v>
      </c>
      <c r="P9" s="7" t="s">
        <v>746</v>
      </c>
      <c r="Q9" s="7" t="s">
        <v>795</v>
      </c>
      <c r="R9" s="7" t="s">
        <v>454</v>
      </c>
      <c r="S9" s="7" t="s">
        <v>197</v>
      </c>
      <c r="T9" s="7" t="s">
        <v>748</v>
      </c>
    </row>
    <row r="10" spans="1:20" x14ac:dyDescent="0.3">
      <c r="A10" s="7" t="s">
        <v>796</v>
      </c>
      <c r="B10" s="19" t="s">
        <v>436</v>
      </c>
      <c r="C10" s="20" t="s">
        <v>437</v>
      </c>
      <c r="D10" s="21" t="s">
        <v>25</v>
      </c>
      <c r="E10" s="20" t="s">
        <v>797</v>
      </c>
      <c r="F10" s="20" t="s">
        <v>644</v>
      </c>
      <c r="G10" s="22" t="s">
        <v>439</v>
      </c>
      <c r="H10" s="44" t="s">
        <v>440</v>
      </c>
      <c r="I10" s="7" t="s">
        <v>798</v>
      </c>
      <c r="J10" s="24" t="s">
        <v>441</v>
      </c>
      <c r="K10" s="25"/>
      <c r="L10" s="25"/>
      <c r="M10" s="7" t="s">
        <v>484</v>
      </c>
      <c r="N10" s="7" t="s">
        <v>766</v>
      </c>
      <c r="O10" s="7" t="s">
        <v>492</v>
      </c>
      <c r="P10" s="7" t="s">
        <v>493</v>
      </c>
      <c r="Q10" s="7" t="s">
        <v>799</v>
      </c>
      <c r="R10" s="7" t="s">
        <v>447</v>
      </c>
      <c r="S10" s="7" t="s">
        <v>197</v>
      </c>
      <c r="T10" s="7" t="s">
        <v>20</v>
      </c>
    </row>
    <row r="11" spans="1:20" x14ac:dyDescent="0.3">
      <c r="A11" s="7" t="s">
        <v>800</v>
      </c>
      <c r="B11" s="19" t="s">
        <v>436</v>
      </c>
      <c r="C11" s="20" t="s">
        <v>437</v>
      </c>
      <c r="D11" s="20" t="s">
        <v>199</v>
      </c>
      <c r="E11" s="20" t="s">
        <v>735</v>
      </c>
      <c r="F11" s="20" t="s">
        <v>735</v>
      </c>
      <c r="G11" s="22" t="s">
        <v>439</v>
      </c>
      <c r="H11" s="44" t="s">
        <v>440</v>
      </c>
      <c r="I11" s="7" t="s">
        <v>801</v>
      </c>
      <c r="J11" s="24" t="s">
        <v>565</v>
      </c>
      <c r="K11" s="25"/>
      <c r="L11" s="25"/>
      <c r="M11" s="7" t="s">
        <v>484</v>
      </c>
      <c r="N11" s="7" t="s">
        <v>766</v>
      </c>
      <c r="O11" s="7" t="s">
        <v>492</v>
      </c>
      <c r="P11" s="7" t="s">
        <v>493</v>
      </c>
      <c r="Q11" s="7" t="s">
        <v>802</v>
      </c>
      <c r="R11" s="7" t="s">
        <v>567</v>
      </c>
      <c r="S11" s="7" t="s">
        <v>536</v>
      </c>
      <c r="T11" s="7" t="s">
        <v>537</v>
      </c>
    </row>
    <row r="12" spans="1:20" x14ac:dyDescent="0.3">
      <c r="A12" s="7" t="s">
        <v>803</v>
      </c>
      <c r="B12" s="19" t="s">
        <v>436</v>
      </c>
      <c r="C12" s="20" t="s">
        <v>476</v>
      </c>
      <c r="D12" s="20" t="s">
        <v>199</v>
      </c>
      <c r="E12" s="20" t="s">
        <v>563</v>
      </c>
      <c r="F12" s="20" t="s">
        <v>563</v>
      </c>
      <c r="G12" s="22" t="s">
        <v>439</v>
      </c>
      <c r="H12" s="44" t="s">
        <v>440</v>
      </c>
      <c r="I12" s="7" t="s">
        <v>804</v>
      </c>
      <c r="J12" s="24" t="s">
        <v>575</v>
      </c>
      <c r="K12" s="25"/>
      <c r="L12" s="35" t="s">
        <v>25</v>
      </c>
      <c r="M12" s="7" t="s">
        <v>484</v>
      </c>
      <c r="N12" s="7" t="s">
        <v>766</v>
      </c>
      <c r="O12" s="7" t="s">
        <v>492</v>
      </c>
      <c r="P12" s="7" t="s">
        <v>731</v>
      </c>
      <c r="Q12" s="7" t="s">
        <v>805</v>
      </c>
      <c r="R12" s="7" t="s">
        <v>599</v>
      </c>
      <c r="S12" s="7" t="s">
        <v>17</v>
      </c>
      <c r="T12" s="7" t="s">
        <v>806</v>
      </c>
    </row>
    <row r="13" spans="1:20" x14ac:dyDescent="0.3">
      <c r="A13" s="7" t="s">
        <v>807</v>
      </c>
      <c r="B13" s="19" t="s">
        <v>436</v>
      </c>
      <c r="C13" s="20" t="s">
        <v>437</v>
      </c>
      <c r="D13" s="20" t="s">
        <v>199</v>
      </c>
      <c r="E13" s="20" t="s">
        <v>723</v>
      </c>
      <c r="F13" s="20" t="s">
        <v>808</v>
      </c>
      <c r="G13" s="22" t="s">
        <v>439</v>
      </c>
      <c r="H13" s="44" t="s">
        <v>440</v>
      </c>
      <c r="I13" s="7" t="s">
        <v>809</v>
      </c>
      <c r="J13" s="24" t="s">
        <v>565</v>
      </c>
      <c r="K13" s="25"/>
      <c r="L13" s="25"/>
      <c r="M13" s="7" t="s">
        <v>484</v>
      </c>
      <c r="N13" s="7" t="s">
        <v>766</v>
      </c>
      <c r="O13" s="7" t="s">
        <v>492</v>
      </c>
      <c r="P13" s="7" t="s">
        <v>493</v>
      </c>
      <c r="Q13" s="7" t="s">
        <v>810</v>
      </c>
      <c r="R13" s="7" t="s">
        <v>567</v>
      </c>
      <c r="S13" s="7" t="s">
        <v>536</v>
      </c>
      <c r="T13" s="7" t="s">
        <v>785</v>
      </c>
    </row>
    <row r="14" spans="1:20" x14ac:dyDescent="0.3">
      <c r="A14" s="26"/>
      <c r="B14" s="27"/>
      <c r="C14" s="28"/>
      <c r="D14" s="28"/>
      <c r="E14" s="28"/>
      <c r="F14" s="28"/>
      <c r="G14" s="29"/>
      <c r="H14" s="30"/>
      <c r="I14" s="26"/>
      <c r="J14" s="30"/>
      <c r="K14" s="31"/>
      <c r="L14" s="31"/>
      <c r="M14" s="26"/>
      <c r="N14" s="26"/>
      <c r="O14" s="26"/>
      <c r="P14" s="26"/>
      <c r="Q14" s="26"/>
      <c r="R14" s="26"/>
      <c r="S14" s="26"/>
      <c r="T14" s="26"/>
    </row>
    <row r="15" spans="1:20" x14ac:dyDescent="0.3">
      <c r="A15" s="7" t="s">
        <v>811</v>
      </c>
      <c r="B15" s="19" t="s">
        <v>436</v>
      </c>
      <c r="C15" s="20" t="s">
        <v>437</v>
      </c>
      <c r="D15" s="20" t="s">
        <v>199</v>
      </c>
      <c r="E15" s="20" t="s">
        <v>491</v>
      </c>
      <c r="F15" s="20" t="s">
        <v>491</v>
      </c>
      <c r="G15" s="22" t="s">
        <v>439</v>
      </c>
      <c r="H15" s="23" t="s">
        <v>440</v>
      </c>
      <c r="I15" s="7" t="s">
        <v>812</v>
      </c>
      <c r="J15" s="24" t="s">
        <v>505</v>
      </c>
      <c r="K15" s="25"/>
      <c r="L15" s="25"/>
      <c r="M15" s="7" t="s">
        <v>484</v>
      </c>
      <c r="N15" s="7" t="s">
        <v>813</v>
      </c>
      <c r="O15" s="7" t="s">
        <v>444</v>
      </c>
      <c r="P15" s="7" t="s">
        <v>486</v>
      </c>
      <c r="Q15" s="7" t="s">
        <v>814</v>
      </c>
      <c r="R15" s="7" t="s">
        <v>507</v>
      </c>
      <c r="S15" s="7" t="s">
        <v>15</v>
      </c>
      <c r="T15" s="7" t="s">
        <v>815</v>
      </c>
    </row>
    <row r="16" spans="1:20" x14ac:dyDescent="0.3">
      <c r="A16" s="7" t="s">
        <v>816</v>
      </c>
      <c r="B16" s="19" t="s">
        <v>436</v>
      </c>
      <c r="C16" s="20" t="s">
        <v>437</v>
      </c>
      <c r="D16" s="20" t="s">
        <v>199</v>
      </c>
      <c r="E16" s="20" t="s">
        <v>817</v>
      </c>
      <c r="F16" s="20" t="s">
        <v>817</v>
      </c>
      <c r="G16" s="22" t="s">
        <v>439</v>
      </c>
      <c r="H16" s="23" t="s">
        <v>440</v>
      </c>
      <c r="I16" s="7" t="s">
        <v>818</v>
      </c>
      <c r="J16" s="24" t="s">
        <v>441</v>
      </c>
      <c r="K16" s="25"/>
      <c r="L16" s="25"/>
      <c r="M16" s="7" t="s">
        <v>484</v>
      </c>
      <c r="N16" s="7" t="s">
        <v>813</v>
      </c>
      <c r="O16" s="7" t="s">
        <v>444</v>
      </c>
      <c r="P16" s="7" t="s">
        <v>13</v>
      </c>
      <c r="Q16" s="7" t="s">
        <v>819</v>
      </c>
      <c r="R16" s="7" t="s">
        <v>447</v>
      </c>
      <c r="S16" s="7" t="s">
        <v>197</v>
      </c>
      <c r="T16" s="7" t="s">
        <v>820</v>
      </c>
    </row>
    <row r="17" spans="1:20" x14ac:dyDescent="0.3">
      <c r="A17" s="7" t="s">
        <v>821</v>
      </c>
      <c r="B17" s="19" t="s">
        <v>436</v>
      </c>
      <c r="C17" s="20" t="s">
        <v>476</v>
      </c>
      <c r="D17" s="20" t="s">
        <v>199</v>
      </c>
      <c r="E17" s="20" t="s">
        <v>461</v>
      </c>
      <c r="F17" s="20" t="s">
        <v>822</v>
      </c>
      <c r="G17" s="22" t="s">
        <v>439</v>
      </c>
      <c r="H17" s="23" t="s">
        <v>440</v>
      </c>
      <c r="I17" s="7" t="s">
        <v>346</v>
      </c>
      <c r="J17" s="24" t="s">
        <v>451</v>
      </c>
      <c r="K17" s="25"/>
      <c r="L17" s="25"/>
      <c r="M17" s="7" t="s">
        <v>484</v>
      </c>
      <c r="N17" s="7" t="s">
        <v>813</v>
      </c>
      <c r="O17" s="7" t="s">
        <v>444</v>
      </c>
      <c r="P17" s="7" t="s">
        <v>458</v>
      </c>
      <c r="Q17" s="7" t="s">
        <v>823</v>
      </c>
      <c r="R17" s="7" t="s">
        <v>454</v>
      </c>
      <c r="S17" s="7" t="s">
        <v>14</v>
      </c>
      <c r="T17" s="7" t="s">
        <v>824</v>
      </c>
    </row>
    <row r="18" spans="1:20" x14ac:dyDescent="0.3">
      <c r="A18" s="7" t="s">
        <v>825</v>
      </c>
      <c r="B18" s="19" t="s">
        <v>436</v>
      </c>
      <c r="C18" s="20" t="s">
        <v>476</v>
      </c>
      <c r="D18" s="20" t="s">
        <v>199</v>
      </c>
      <c r="E18" s="20" t="s">
        <v>826</v>
      </c>
      <c r="F18" s="20" t="s">
        <v>826</v>
      </c>
      <c r="G18" s="22" t="s">
        <v>439</v>
      </c>
      <c r="H18" s="23" t="s">
        <v>440</v>
      </c>
      <c r="I18" s="7" t="s">
        <v>827</v>
      </c>
      <c r="J18" s="24" t="s">
        <v>505</v>
      </c>
      <c r="K18" s="25"/>
      <c r="L18" s="25"/>
      <c r="M18" s="7" t="s">
        <v>484</v>
      </c>
      <c r="N18" s="7" t="s">
        <v>813</v>
      </c>
      <c r="O18" s="7" t="s">
        <v>444</v>
      </c>
      <c r="P18" s="7" t="s">
        <v>452</v>
      </c>
      <c r="Q18" s="7" t="s">
        <v>828</v>
      </c>
      <c r="R18" s="7" t="s">
        <v>507</v>
      </c>
      <c r="S18" s="7" t="s">
        <v>15</v>
      </c>
      <c r="T18" s="7" t="s">
        <v>829</v>
      </c>
    </row>
    <row r="19" spans="1:20" x14ac:dyDescent="0.3">
      <c r="A19" s="7" t="s">
        <v>830</v>
      </c>
      <c r="B19" s="19" t="s">
        <v>436</v>
      </c>
      <c r="C19" s="20" t="s">
        <v>476</v>
      </c>
      <c r="D19" s="20" t="s">
        <v>199</v>
      </c>
      <c r="E19" s="20" t="s">
        <v>462</v>
      </c>
      <c r="F19" s="20" t="s">
        <v>462</v>
      </c>
      <c r="G19" s="22" t="s">
        <v>439</v>
      </c>
      <c r="H19" s="23" t="s">
        <v>440</v>
      </c>
      <c r="I19" s="7" t="s">
        <v>831</v>
      </c>
      <c r="J19" s="24" t="s">
        <v>505</v>
      </c>
      <c r="K19" s="25"/>
      <c r="L19" s="25"/>
      <c r="M19" s="7" t="s">
        <v>484</v>
      </c>
      <c r="N19" s="7" t="s">
        <v>813</v>
      </c>
      <c r="O19" s="7" t="s">
        <v>444</v>
      </c>
      <c r="P19" s="7" t="s">
        <v>486</v>
      </c>
      <c r="Q19" s="7" t="s">
        <v>832</v>
      </c>
      <c r="R19" s="7" t="s">
        <v>507</v>
      </c>
      <c r="S19" s="7" t="s">
        <v>16</v>
      </c>
      <c r="T19" s="7" t="s">
        <v>815</v>
      </c>
    </row>
    <row r="20" spans="1:20" x14ac:dyDescent="0.3">
      <c r="A20" s="7" t="s">
        <v>833</v>
      </c>
      <c r="B20" s="19" t="s">
        <v>436</v>
      </c>
      <c r="C20" s="20" t="s">
        <v>476</v>
      </c>
      <c r="D20" s="20" t="s">
        <v>199</v>
      </c>
      <c r="E20" s="20" t="s">
        <v>834</v>
      </c>
      <c r="F20" s="20" t="s">
        <v>835</v>
      </c>
      <c r="G20" s="22" t="s">
        <v>788</v>
      </c>
      <c r="H20" s="23" t="s">
        <v>440</v>
      </c>
      <c r="I20" s="7" t="s">
        <v>347</v>
      </c>
      <c r="J20" s="24" t="s">
        <v>441</v>
      </c>
      <c r="K20" s="25"/>
      <c r="L20" s="25"/>
      <c r="M20" s="7" t="s">
        <v>484</v>
      </c>
      <c r="N20" s="7" t="s">
        <v>813</v>
      </c>
      <c r="O20" s="7" t="s">
        <v>444</v>
      </c>
      <c r="P20" s="7" t="s">
        <v>452</v>
      </c>
      <c r="Q20" s="7" t="s">
        <v>836</v>
      </c>
      <c r="R20" s="7" t="s">
        <v>447</v>
      </c>
      <c r="S20" s="7" t="s">
        <v>197</v>
      </c>
      <c r="T20" s="7" t="s">
        <v>19</v>
      </c>
    </row>
    <row r="21" spans="1:20" x14ac:dyDescent="0.3">
      <c r="A21" s="7" t="s">
        <v>837</v>
      </c>
      <c r="B21" s="19" t="s">
        <v>436</v>
      </c>
      <c r="C21" s="20" t="s">
        <v>476</v>
      </c>
      <c r="D21" s="20" t="s">
        <v>199</v>
      </c>
      <c r="E21" s="20" t="s">
        <v>449</v>
      </c>
      <c r="F21" s="20" t="s">
        <v>838</v>
      </c>
      <c r="G21" s="22" t="s">
        <v>439</v>
      </c>
      <c r="H21" s="23" t="s">
        <v>440</v>
      </c>
      <c r="I21" s="7" t="s">
        <v>345</v>
      </c>
      <c r="J21" s="24" t="s">
        <v>441</v>
      </c>
      <c r="K21" s="25"/>
      <c r="L21" s="25"/>
      <c r="M21" s="7" t="s">
        <v>484</v>
      </c>
      <c r="N21" s="7" t="s">
        <v>813</v>
      </c>
      <c r="O21" s="7" t="s">
        <v>444</v>
      </c>
      <c r="P21" s="7" t="s">
        <v>452</v>
      </c>
      <c r="Q21" s="7" t="s">
        <v>839</v>
      </c>
      <c r="R21" s="7" t="s">
        <v>447</v>
      </c>
      <c r="S21" s="7" t="s">
        <v>197</v>
      </c>
      <c r="T21" s="7" t="s">
        <v>19</v>
      </c>
    </row>
    <row r="22" spans="1:20" x14ac:dyDescent="0.3">
      <c r="A22" s="45"/>
      <c r="B22" s="45"/>
      <c r="C22" s="45"/>
      <c r="D22" s="45"/>
      <c r="E22" s="45"/>
      <c r="F22" s="45"/>
      <c r="G22" s="46"/>
      <c r="H22" s="45"/>
      <c r="I22" s="45"/>
      <c r="J22" s="45"/>
      <c r="K22" s="45"/>
      <c r="L22" s="45"/>
      <c r="M22" s="45"/>
      <c r="N22" s="45"/>
      <c r="O22" s="45"/>
      <c r="P22" s="45"/>
      <c r="Q22" s="45"/>
      <c r="R22" s="45"/>
      <c r="S22" s="45"/>
      <c r="T22" s="45"/>
    </row>
    <row r="23" spans="1:20" x14ac:dyDescent="0.3">
      <c r="A23" s="47" t="s">
        <v>840</v>
      </c>
      <c r="B23" s="19" t="s">
        <v>436</v>
      </c>
      <c r="C23" s="20" t="s">
        <v>437</v>
      </c>
      <c r="D23" s="20" t="s">
        <v>199</v>
      </c>
      <c r="E23" s="20" t="s">
        <v>449</v>
      </c>
      <c r="F23" s="20" t="s">
        <v>841</v>
      </c>
      <c r="G23" s="22" t="s">
        <v>544</v>
      </c>
      <c r="H23" s="23" t="s">
        <v>440</v>
      </c>
      <c r="I23" s="47" t="s">
        <v>842</v>
      </c>
      <c r="J23" s="24" t="s">
        <v>594</v>
      </c>
      <c r="K23" s="37" t="s">
        <v>25</v>
      </c>
      <c r="L23" s="38"/>
      <c r="M23" s="7" t="s">
        <v>484</v>
      </c>
      <c r="N23" s="7" t="s">
        <v>843</v>
      </c>
      <c r="O23" s="7" t="s">
        <v>596</v>
      </c>
      <c r="P23" s="7" t="s">
        <v>652</v>
      </c>
      <c r="Q23" s="36" t="s">
        <v>844</v>
      </c>
      <c r="R23" s="7" t="s">
        <v>447</v>
      </c>
      <c r="S23" s="47" t="s">
        <v>197</v>
      </c>
      <c r="T23" s="47" t="s">
        <v>654</v>
      </c>
    </row>
    <row r="24" spans="1:20" x14ac:dyDescent="0.3">
      <c r="A24" s="7" t="s">
        <v>868</v>
      </c>
      <c r="B24" s="19" t="s">
        <v>436</v>
      </c>
      <c r="C24" s="20" t="s">
        <v>476</v>
      </c>
      <c r="D24" s="20" t="s">
        <v>199</v>
      </c>
      <c r="E24" s="20" t="s">
        <v>834</v>
      </c>
      <c r="F24" s="20" t="s">
        <v>869</v>
      </c>
      <c r="G24" s="22" t="s">
        <v>544</v>
      </c>
      <c r="H24" s="23" t="s">
        <v>440</v>
      </c>
      <c r="I24" s="7" t="s">
        <v>870</v>
      </c>
      <c r="J24" s="24" t="s">
        <v>594</v>
      </c>
      <c r="K24" s="37" t="s">
        <v>25</v>
      </c>
      <c r="L24" s="38"/>
      <c r="M24" s="7" t="s">
        <v>484</v>
      </c>
      <c r="N24" s="7" t="s">
        <v>843</v>
      </c>
      <c r="O24" s="7" t="s">
        <v>596</v>
      </c>
      <c r="P24" s="7" t="s">
        <v>622</v>
      </c>
      <c r="Q24" s="40" t="s">
        <v>871</v>
      </c>
      <c r="R24" s="7" t="s">
        <v>474</v>
      </c>
      <c r="S24" s="7" t="s">
        <v>14</v>
      </c>
      <c r="T24" s="7" t="s">
        <v>872</v>
      </c>
    </row>
    <row r="25" spans="1:20" x14ac:dyDescent="0.3">
      <c r="A25" s="7" t="s">
        <v>877</v>
      </c>
      <c r="B25" s="19" t="s">
        <v>436</v>
      </c>
      <c r="C25" s="20" t="s">
        <v>476</v>
      </c>
      <c r="D25" s="20" t="s">
        <v>199</v>
      </c>
      <c r="E25" s="20" t="s">
        <v>878</v>
      </c>
      <c r="F25" s="20" t="s">
        <v>462</v>
      </c>
      <c r="G25" s="22" t="s">
        <v>544</v>
      </c>
      <c r="H25" s="23" t="s">
        <v>440</v>
      </c>
      <c r="I25" s="7" t="s">
        <v>879</v>
      </c>
      <c r="J25" s="24" t="s">
        <v>594</v>
      </c>
      <c r="K25" s="37" t="s">
        <v>25</v>
      </c>
      <c r="L25" s="38"/>
      <c r="M25" s="7" t="s">
        <v>484</v>
      </c>
      <c r="N25" s="7" t="s">
        <v>843</v>
      </c>
      <c r="O25" s="7" t="s">
        <v>596</v>
      </c>
      <c r="P25" s="7" t="s">
        <v>628</v>
      </c>
      <c r="Q25" s="7" t="s">
        <v>880</v>
      </c>
      <c r="R25" s="7" t="s">
        <v>488</v>
      </c>
      <c r="S25" s="7" t="s">
        <v>16</v>
      </c>
      <c r="T25" s="7" t="s">
        <v>881</v>
      </c>
    </row>
    <row r="26" spans="1:20" x14ac:dyDescent="0.3">
      <c r="A26" s="7" t="s">
        <v>882</v>
      </c>
      <c r="B26" s="19" t="s">
        <v>436</v>
      </c>
      <c r="C26" s="20" t="s">
        <v>476</v>
      </c>
      <c r="D26" s="20" t="s">
        <v>199</v>
      </c>
      <c r="E26" s="20" t="s">
        <v>883</v>
      </c>
      <c r="F26" s="20" t="s">
        <v>883</v>
      </c>
      <c r="G26" s="22" t="s">
        <v>544</v>
      </c>
      <c r="H26" s="23" t="s">
        <v>440</v>
      </c>
      <c r="I26" s="7" t="s">
        <v>884</v>
      </c>
      <c r="J26" s="24" t="s">
        <v>594</v>
      </c>
      <c r="K26" s="37" t="s">
        <v>25</v>
      </c>
      <c r="L26" s="38"/>
      <c r="M26" s="7" t="s">
        <v>484</v>
      </c>
      <c r="N26" s="7" t="s">
        <v>843</v>
      </c>
      <c r="O26" s="7" t="s">
        <v>596</v>
      </c>
      <c r="P26" s="7" t="s">
        <v>628</v>
      </c>
      <c r="Q26" s="7" t="s">
        <v>885</v>
      </c>
      <c r="R26" s="7" t="s">
        <v>488</v>
      </c>
      <c r="S26" s="7" t="s">
        <v>16</v>
      </c>
      <c r="T26" s="7" t="s">
        <v>881</v>
      </c>
    </row>
    <row r="27" spans="1:20" x14ac:dyDescent="0.3">
      <c r="A27" s="7" t="s">
        <v>900</v>
      </c>
      <c r="B27" s="19" t="s">
        <v>436</v>
      </c>
      <c r="C27" s="20" t="s">
        <v>437</v>
      </c>
      <c r="D27" s="20" t="s">
        <v>199</v>
      </c>
      <c r="E27" s="20" t="s">
        <v>461</v>
      </c>
      <c r="F27" s="20" t="s">
        <v>461</v>
      </c>
      <c r="G27" s="22" t="s">
        <v>544</v>
      </c>
      <c r="H27" s="23" t="s">
        <v>440</v>
      </c>
      <c r="I27" s="7" t="s">
        <v>901</v>
      </c>
      <c r="J27" s="24" t="s">
        <v>594</v>
      </c>
      <c r="K27" s="37" t="s">
        <v>25</v>
      </c>
      <c r="L27" s="38"/>
      <c r="M27" s="7" t="s">
        <v>484</v>
      </c>
      <c r="N27" s="7" t="s">
        <v>843</v>
      </c>
      <c r="O27" s="7" t="s">
        <v>596</v>
      </c>
      <c r="P27" s="7" t="s">
        <v>646</v>
      </c>
      <c r="Q27" s="40" t="s">
        <v>902</v>
      </c>
      <c r="R27" s="7" t="s">
        <v>447</v>
      </c>
      <c r="S27" s="7" t="s">
        <v>197</v>
      </c>
      <c r="T27" s="7" t="s">
        <v>648</v>
      </c>
    </row>
  </sheetData>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59999389629810485"/>
  </sheetPr>
  <dimension ref="A1:X39"/>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4"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4" x14ac:dyDescent="0.3">
      <c r="A2" s="7" t="s">
        <v>435</v>
      </c>
      <c r="B2" s="19" t="s">
        <v>436</v>
      </c>
      <c r="C2" s="20" t="s">
        <v>437</v>
      </c>
      <c r="D2" s="21" t="s">
        <v>25</v>
      </c>
      <c r="E2" s="20" t="s">
        <v>438</v>
      </c>
      <c r="F2" s="20" t="s">
        <v>438</v>
      </c>
      <c r="G2" s="22" t="s">
        <v>439</v>
      </c>
      <c r="H2" s="23" t="s">
        <v>440</v>
      </c>
      <c r="I2" s="7" t="s">
        <v>74</v>
      </c>
      <c r="J2" s="24" t="s">
        <v>441</v>
      </c>
      <c r="K2" s="25"/>
      <c r="L2" s="25"/>
      <c r="M2" s="7" t="s">
        <v>442</v>
      </c>
      <c r="N2" s="7" t="s">
        <v>443</v>
      </c>
      <c r="O2" s="7" t="s">
        <v>444</v>
      </c>
      <c r="P2" s="7" t="s">
        <v>445</v>
      </c>
      <c r="Q2" s="7" t="s">
        <v>446</v>
      </c>
      <c r="R2" s="7" t="s">
        <v>447</v>
      </c>
      <c r="S2" s="7" t="s">
        <v>197</v>
      </c>
      <c r="T2" s="7" t="s">
        <v>198</v>
      </c>
    </row>
    <row r="3" spans="1:24" x14ac:dyDescent="0.3">
      <c r="A3" s="7" t="s">
        <v>448</v>
      </c>
      <c r="B3" s="19" t="s">
        <v>436</v>
      </c>
      <c r="C3" s="20" t="s">
        <v>437</v>
      </c>
      <c r="D3" s="20" t="s">
        <v>199</v>
      </c>
      <c r="E3" s="20" t="s">
        <v>449</v>
      </c>
      <c r="F3" s="20" t="s">
        <v>450</v>
      </c>
      <c r="G3" s="22" t="s">
        <v>439</v>
      </c>
      <c r="H3" s="23" t="s">
        <v>440</v>
      </c>
      <c r="I3" s="7" t="s">
        <v>75</v>
      </c>
      <c r="J3" s="24" t="s">
        <v>451</v>
      </c>
      <c r="K3" s="25"/>
      <c r="L3" s="25"/>
      <c r="M3" s="7" t="s">
        <v>442</v>
      </c>
      <c r="N3" s="7" t="s">
        <v>443</v>
      </c>
      <c r="O3" s="7" t="s">
        <v>444</v>
      </c>
      <c r="P3" s="7" t="s">
        <v>452</v>
      </c>
      <c r="Q3" s="7" t="s">
        <v>453</v>
      </c>
      <c r="R3" s="7" t="s">
        <v>454</v>
      </c>
      <c r="S3" s="7" t="s">
        <v>15</v>
      </c>
      <c r="T3" s="7" t="s">
        <v>19</v>
      </c>
    </row>
    <row r="4" spans="1:24" x14ac:dyDescent="0.3">
      <c r="A4" s="7" t="s">
        <v>455</v>
      </c>
      <c r="B4" s="19" t="s">
        <v>436</v>
      </c>
      <c r="C4" s="20" t="s">
        <v>437</v>
      </c>
      <c r="D4" s="20" t="s">
        <v>199</v>
      </c>
      <c r="E4" s="20" t="s">
        <v>456</v>
      </c>
      <c r="F4" s="20" t="s">
        <v>456</v>
      </c>
      <c r="G4" s="22" t="s">
        <v>439</v>
      </c>
      <c r="H4" s="23" t="s">
        <v>440</v>
      </c>
      <c r="I4" s="7" t="s">
        <v>457</v>
      </c>
      <c r="J4" s="24" t="s">
        <v>451</v>
      </c>
      <c r="K4" s="25"/>
      <c r="L4" s="25"/>
      <c r="M4" s="7" t="s">
        <v>442</v>
      </c>
      <c r="N4" s="7" t="s">
        <v>443</v>
      </c>
      <c r="O4" s="7" t="s">
        <v>444</v>
      </c>
      <c r="P4" s="7" t="s">
        <v>458</v>
      </c>
      <c r="Q4" s="7" t="s">
        <v>459</v>
      </c>
      <c r="R4" s="7" t="s">
        <v>454</v>
      </c>
      <c r="S4" s="7" t="s">
        <v>197</v>
      </c>
      <c r="T4" s="7" t="s">
        <v>202</v>
      </c>
      <c r="X4">
        <f>COUNTIF(C2:C40,C2)</f>
        <v>17</v>
      </c>
    </row>
    <row r="5" spans="1:24" x14ac:dyDescent="0.3">
      <c r="A5" s="7" t="s">
        <v>460</v>
      </c>
      <c r="B5" s="19" t="s">
        <v>436</v>
      </c>
      <c r="C5" s="20" t="s">
        <v>437</v>
      </c>
      <c r="D5" s="20" t="s">
        <v>199</v>
      </c>
      <c r="E5" s="20" t="s">
        <v>461</v>
      </c>
      <c r="F5" s="20" t="s">
        <v>462</v>
      </c>
      <c r="G5" s="22" t="s">
        <v>439</v>
      </c>
      <c r="H5" s="23" t="s">
        <v>440</v>
      </c>
      <c r="I5" s="7" t="s">
        <v>73</v>
      </c>
      <c r="J5" s="24" t="s">
        <v>451</v>
      </c>
      <c r="K5" s="25"/>
      <c r="L5" s="25"/>
      <c r="M5" s="7" t="s">
        <v>442</v>
      </c>
      <c r="N5" s="7" t="s">
        <v>443</v>
      </c>
      <c r="O5" s="7" t="s">
        <v>444</v>
      </c>
      <c r="P5" s="7" t="s">
        <v>463</v>
      </c>
      <c r="Q5" s="7" t="s">
        <v>464</v>
      </c>
      <c r="R5" s="7" t="s">
        <v>454</v>
      </c>
      <c r="S5" s="7" t="s">
        <v>15</v>
      </c>
      <c r="T5" s="7" t="s">
        <v>201</v>
      </c>
    </row>
    <row r="6" spans="1:24" x14ac:dyDescent="0.3">
      <c r="A6" s="7" t="s">
        <v>465</v>
      </c>
      <c r="B6" s="19" t="s">
        <v>436</v>
      </c>
      <c r="C6" s="20" t="s">
        <v>437</v>
      </c>
      <c r="D6" s="20" t="s">
        <v>199</v>
      </c>
      <c r="E6" s="20" t="s">
        <v>466</v>
      </c>
      <c r="F6" s="20" t="s">
        <v>466</v>
      </c>
      <c r="G6" s="22" t="s">
        <v>439</v>
      </c>
      <c r="H6" s="23" t="s">
        <v>440</v>
      </c>
      <c r="I6" s="7" t="s">
        <v>196</v>
      </c>
      <c r="J6" s="24" t="s">
        <v>441</v>
      </c>
      <c r="K6" s="25"/>
      <c r="L6" s="25"/>
      <c r="M6" s="7" t="s">
        <v>442</v>
      </c>
      <c r="N6" s="7" t="s">
        <v>443</v>
      </c>
      <c r="O6" s="7" t="s">
        <v>444</v>
      </c>
      <c r="P6" s="7" t="s">
        <v>467</v>
      </c>
      <c r="Q6" s="7" t="s">
        <v>468</v>
      </c>
      <c r="R6" s="7" t="s">
        <v>447</v>
      </c>
      <c r="S6" s="7" t="s">
        <v>197</v>
      </c>
      <c r="T6" s="7" t="s">
        <v>200</v>
      </c>
    </row>
    <row r="7" spans="1:24" ht="13.2" customHeight="1" x14ac:dyDescent="0.3">
      <c r="A7" s="7" t="s">
        <v>469</v>
      </c>
      <c r="B7" s="19" t="s">
        <v>436</v>
      </c>
      <c r="C7" s="20" t="s">
        <v>437</v>
      </c>
      <c r="D7" s="20" t="s">
        <v>199</v>
      </c>
      <c r="E7" s="20" t="s">
        <v>470</v>
      </c>
      <c r="F7" s="20" t="s">
        <v>471</v>
      </c>
      <c r="G7" s="22" t="s">
        <v>439</v>
      </c>
      <c r="H7" s="23" t="s">
        <v>440</v>
      </c>
      <c r="I7" s="7" t="s">
        <v>77</v>
      </c>
      <c r="J7" s="24" t="s">
        <v>472</v>
      </c>
      <c r="K7" s="25"/>
      <c r="L7" s="25"/>
      <c r="M7" s="7" t="s">
        <v>442</v>
      </c>
      <c r="N7" s="7" t="s">
        <v>443</v>
      </c>
      <c r="O7" s="7" t="s">
        <v>444</v>
      </c>
      <c r="P7" s="7" t="s">
        <v>452</v>
      </c>
      <c r="Q7" s="7" t="s">
        <v>473</v>
      </c>
      <c r="R7" s="7" t="s">
        <v>474</v>
      </c>
      <c r="S7" s="7" t="s">
        <v>15</v>
      </c>
      <c r="T7" s="7" t="s">
        <v>22</v>
      </c>
    </row>
    <row r="8" spans="1:24" x14ac:dyDescent="0.3">
      <c r="A8" s="7" t="s">
        <v>475</v>
      </c>
      <c r="B8" s="19" t="s">
        <v>436</v>
      </c>
      <c r="C8" s="20" t="s">
        <v>476</v>
      </c>
      <c r="D8" s="20" t="s">
        <v>199</v>
      </c>
      <c r="E8" s="20" t="s">
        <v>477</v>
      </c>
      <c r="F8" s="20" t="s">
        <v>477</v>
      </c>
      <c r="G8" s="22" t="s">
        <v>439</v>
      </c>
      <c r="H8" s="23" t="s">
        <v>440</v>
      </c>
      <c r="I8" s="7" t="s">
        <v>478</v>
      </c>
      <c r="J8" s="24" t="s">
        <v>472</v>
      </c>
      <c r="K8" s="25"/>
      <c r="L8" s="25"/>
      <c r="M8" s="7" t="s">
        <v>442</v>
      </c>
      <c r="N8" s="7" t="s">
        <v>443</v>
      </c>
      <c r="O8" s="7" t="s">
        <v>444</v>
      </c>
      <c r="P8" s="7" t="s">
        <v>452</v>
      </c>
      <c r="Q8" s="7" t="s">
        <v>479</v>
      </c>
      <c r="R8" s="7" t="s">
        <v>474</v>
      </c>
      <c r="S8" s="7" t="s">
        <v>14</v>
      </c>
      <c r="T8" s="7" t="s">
        <v>22</v>
      </c>
    </row>
    <row r="9" spans="1:24" x14ac:dyDescent="0.3">
      <c r="A9" s="26"/>
      <c r="B9" s="27"/>
      <c r="C9" s="28"/>
      <c r="D9" s="28"/>
      <c r="E9" s="28"/>
      <c r="F9" s="28"/>
      <c r="G9" s="29"/>
      <c r="H9" s="30"/>
      <c r="I9" s="26"/>
      <c r="J9" s="30"/>
      <c r="K9" s="31"/>
      <c r="L9" s="31"/>
      <c r="M9" s="26"/>
      <c r="N9" s="26"/>
      <c r="O9" s="26"/>
      <c r="P9" s="26"/>
      <c r="Q9" s="26"/>
      <c r="R9" s="26"/>
      <c r="S9" s="26"/>
      <c r="T9" s="26"/>
    </row>
    <row r="10" spans="1:24" x14ac:dyDescent="0.3">
      <c r="A10" s="7" t="s">
        <v>480</v>
      </c>
      <c r="B10" s="19" t="s">
        <v>436</v>
      </c>
      <c r="C10" s="20" t="s">
        <v>437</v>
      </c>
      <c r="D10" s="20" t="s">
        <v>199</v>
      </c>
      <c r="E10" s="20" t="s">
        <v>481</v>
      </c>
      <c r="F10" s="20" t="s">
        <v>481</v>
      </c>
      <c r="G10" s="22" t="s">
        <v>439</v>
      </c>
      <c r="H10" s="89" t="s">
        <v>440</v>
      </c>
      <c r="I10" s="32" t="s">
        <v>482</v>
      </c>
      <c r="J10" s="89" t="s">
        <v>483</v>
      </c>
      <c r="K10" s="35"/>
      <c r="L10" s="35"/>
      <c r="M10" s="32" t="s">
        <v>484</v>
      </c>
      <c r="N10" s="7" t="s">
        <v>485</v>
      </c>
      <c r="O10" s="7" t="s">
        <v>444</v>
      </c>
      <c r="P10" s="7" t="s">
        <v>486</v>
      </c>
      <c r="Q10" s="7" t="s">
        <v>487</v>
      </c>
      <c r="R10" s="7" t="s">
        <v>488</v>
      </c>
      <c r="S10" s="7" t="s">
        <v>16</v>
      </c>
      <c r="T10" s="7" t="s">
        <v>489</v>
      </c>
    </row>
    <row r="11" spans="1:24" x14ac:dyDescent="0.3">
      <c r="A11" s="7" t="s">
        <v>490</v>
      </c>
      <c r="B11" s="19" t="s">
        <v>436</v>
      </c>
      <c r="C11" s="20" t="s">
        <v>437</v>
      </c>
      <c r="D11" s="20" t="s">
        <v>199</v>
      </c>
      <c r="E11" s="20" t="s">
        <v>491</v>
      </c>
      <c r="F11" s="20" t="s">
        <v>491</v>
      </c>
      <c r="G11" s="22" t="s">
        <v>439</v>
      </c>
      <c r="H11" s="23" t="s">
        <v>440</v>
      </c>
      <c r="I11" s="7" t="s">
        <v>203</v>
      </c>
      <c r="J11" s="24" t="s">
        <v>472</v>
      </c>
      <c r="K11" s="25"/>
      <c r="L11" s="25"/>
      <c r="M11" s="7" t="s">
        <v>442</v>
      </c>
      <c r="N11" s="7" t="s">
        <v>485</v>
      </c>
      <c r="O11" s="7" t="s">
        <v>492</v>
      </c>
      <c r="P11" s="7" t="s">
        <v>493</v>
      </c>
      <c r="Q11" s="7" t="s">
        <v>494</v>
      </c>
      <c r="R11" s="7" t="s">
        <v>474</v>
      </c>
      <c r="S11" s="7" t="s">
        <v>14</v>
      </c>
      <c r="T11" s="7" t="s">
        <v>495</v>
      </c>
    </row>
    <row r="12" spans="1:24" x14ac:dyDescent="0.3">
      <c r="A12" s="7" t="s">
        <v>496</v>
      </c>
      <c r="B12" s="19" t="s">
        <v>436</v>
      </c>
      <c r="C12" s="20" t="s">
        <v>476</v>
      </c>
      <c r="D12" s="20" t="s">
        <v>199</v>
      </c>
      <c r="E12" s="20" t="s">
        <v>497</v>
      </c>
      <c r="F12" s="20" t="s">
        <v>498</v>
      </c>
      <c r="G12" s="22" t="s">
        <v>439</v>
      </c>
      <c r="H12" s="89" t="s">
        <v>440</v>
      </c>
      <c r="I12" s="32" t="s">
        <v>499</v>
      </c>
      <c r="J12" s="89" t="s">
        <v>483</v>
      </c>
      <c r="K12" s="35"/>
      <c r="L12" s="35"/>
      <c r="M12" s="32" t="s">
        <v>484</v>
      </c>
      <c r="N12" s="7" t="s">
        <v>485</v>
      </c>
      <c r="O12" s="7" t="s">
        <v>444</v>
      </c>
      <c r="P12" s="7" t="s">
        <v>486</v>
      </c>
      <c r="Q12" s="7" t="s">
        <v>500</v>
      </c>
      <c r="R12" s="7" t="s">
        <v>488</v>
      </c>
      <c r="S12" s="7" t="s">
        <v>16</v>
      </c>
      <c r="T12" s="7" t="s">
        <v>501</v>
      </c>
    </row>
    <row r="13" spans="1:24" x14ac:dyDescent="0.3">
      <c r="A13" s="7" t="s">
        <v>502</v>
      </c>
      <c r="B13" s="19" t="s">
        <v>436</v>
      </c>
      <c r="C13" s="20" t="s">
        <v>476</v>
      </c>
      <c r="D13" s="20" t="s">
        <v>199</v>
      </c>
      <c r="E13" s="20" t="s">
        <v>449</v>
      </c>
      <c r="F13" s="20" t="s">
        <v>503</v>
      </c>
      <c r="G13" s="22" t="s">
        <v>439</v>
      </c>
      <c r="H13" s="23" t="s">
        <v>440</v>
      </c>
      <c r="I13" s="7" t="s">
        <v>504</v>
      </c>
      <c r="J13" s="24" t="s">
        <v>505</v>
      </c>
      <c r="K13" s="25"/>
      <c r="L13" s="25"/>
      <c r="M13" s="7" t="s">
        <v>442</v>
      </c>
      <c r="N13" s="7" t="s">
        <v>485</v>
      </c>
      <c r="O13" s="7" t="s">
        <v>492</v>
      </c>
      <c r="P13" s="7" t="s">
        <v>493</v>
      </c>
      <c r="Q13" s="7" t="s">
        <v>506</v>
      </c>
      <c r="R13" s="7" t="s">
        <v>507</v>
      </c>
      <c r="S13" s="7" t="s">
        <v>15</v>
      </c>
      <c r="T13" s="7" t="s">
        <v>20</v>
      </c>
    </row>
    <row r="14" spans="1:24" x14ac:dyDescent="0.3">
      <c r="A14" s="7" t="s">
        <v>508</v>
      </c>
      <c r="B14" s="19" t="s">
        <v>436</v>
      </c>
      <c r="C14" s="20" t="s">
        <v>476</v>
      </c>
      <c r="D14" s="20" t="s">
        <v>199</v>
      </c>
      <c r="E14" s="20" t="s">
        <v>449</v>
      </c>
      <c r="F14" s="20" t="s">
        <v>509</v>
      </c>
      <c r="G14" s="22" t="s">
        <v>439</v>
      </c>
      <c r="H14" s="89" t="s">
        <v>440</v>
      </c>
      <c r="I14" s="32" t="s">
        <v>208</v>
      </c>
      <c r="J14" s="89" t="s">
        <v>441</v>
      </c>
      <c r="K14" s="35"/>
      <c r="L14" s="35"/>
      <c r="M14" s="32" t="s">
        <v>484</v>
      </c>
      <c r="N14" s="7" t="s">
        <v>485</v>
      </c>
      <c r="O14" s="7" t="s">
        <v>444</v>
      </c>
      <c r="P14" s="7" t="s">
        <v>452</v>
      </c>
      <c r="Q14" s="7" t="s">
        <v>510</v>
      </c>
      <c r="R14" s="7" t="s">
        <v>447</v>
      </c>
      <c r="S14" s="7" t="s">
        <v>197</v>
      </c>
      <c r="T14" s="7" t="s">
        <v>19</v>
      </c>
    </row>
    <row r="15" spans="1:24" x14ac:dyDescent="0.3">
      <c r="A15" s="7" t="s">
        <v>511</v>
      </c>
      <c r="B15" s="19" t="s">
        <v>436</v>
      </c>
      <c r="C15" s="20" t="s">
        <v>437</v>
      </c>
      <c r="D15" s="21" t="s">
        <v>25</v>
      </c>
      <c r="E15" s="20" t="s">
        <v>512</v>
      </c>
      <c r="F15" s="20" t="s">
        <v>513</v>
      </c>
      <c r="G15" s="22" t="s">
        <v>439</v>
      </c>
      <c r="H15" s="89" t="s">
        <v>440</v>
      </c>
      <c r="I15" s="32" t="s">
        <v>207</v>
      </c>
      <c r="J15" s="89" t="s">
        <v>472</v>
      </c>
      <c r="K15" s="35"/>
      <c r="L15" s="35"/>
      <c r="M15" s="32" t="s">
        <v>484</v>
      </c>
      <c r="N15" s="7" t="s">
        <v>485</v>
      </c>
      <c r="O15" s="7" t="s">
        <v>444</v>
      </c>
      <c r="P15" s="7" t="s">
        <v>452</v>
      </c>
      <c r="Q15" s="7" t="s">
        <v>514</v>
      </c>
      <c r="R15" s="7" t="s">
        <v>474</v>
      </c>
      <c r="S15" s="7" t="s">
        <v>14</v>
      </c>
      <c r="T15" s="7" t="s">
        <v>22</v>
      </c>
    </row>
    <row r="16" spans="1:24" x14ac:dyDescent="0.3">
      <c r="A16" s="7" t="s">
        <v>515</v>
      </c>
      <c r="B16" s="19" t="s">
        <v>436</v>
      </c>
      <c r="C16" s="20" t="s">
        <v>437</v>
      </c>
      <c r="D16" s="21" t="s">
        <v>25</v>
      </c>
      <c r="E16" s="20" t="s">
        <v>516</v>
      </c>
      <c r="F16" s="20" t="s">
        <v>516</v>
      </c>
      <c r="G16" s="22" t="s">
        <v>439</v>
      </c>
      <c r="H16" s="23" t="s">
        <v>440</v>
      </c>
      <c r="I16" s="7" t="s">
        <v>209</v>
      </c>
      <c r="J16" s="24" t="s">
        <v>472</v>
      </c>
      <c r="K16" s="25"/>
      <c r="L16" s="25"/>
      <c r="M16" s="7" t="s">
        <v>442</v>
      </c>
      <c r="N16" s="7" t="s">
        <v>485</v>
      </c>
      <c r="O16" s="7" t="s">
        <v>492</v>
      </c>
      <c r="P16" s="7" t="s">
        <v>493</v>
      </c>
      <c r="Q16" s="7" t="s">
        <v>517</v>
      </c>
      <c r="R16" s="7" t="s">
        <v>474</v>
      </c>
      <c r="S16" s="7" t="s">
        <v>14</v>
      </c>
      <c r="T16" s="7" t="s">
        <v>518</v>
      </c>
    </row>
    <row r="17" spans="1:20" x14ac:dyDescent="0.3">
      <c r="A17" s="7" t="s">
        <v>519</v>
      </c>
      <c r="B17" s="19" t="s">
        <v>436</v>
      </c>
      <c r="C17" s="20" t="s">
        <v>437</v>
      </c>
      <c r="D17" s="20" t="s">
        <v>199</v>
      </c>
      <c r="E17" s="20" t="s">
        <v>520</v>
      </c>
      <c r="F17" s="20" t="s">
        <v>521</v>
      </c>
      <c r="G17" s="22" t="s">
        <v>439</v>
      </c>
      <c r="H17" s="23" t="s">
        <v>440</v>
      </c>
      <c r="I17" s="7" t="s">
        <v>210</v>
      </c>
      <c r="J17" s="24" t="s">
        <v>522</v>
      </c>
      <c r="K17" s="25"/>
      <c r="L17" s="25"/>
      <c r="M17" s="7" t="s">
        <v>442</v>
      </c>
      <c r="N17" s="7" t="s">
        <v>485</v>
      </c>
      <c r="O17" s="7" t="s">
        <v>492</v>
      </c>
      <c r="P17" s="7" t="s">
        <v>493</v>
      </c>
      <c r="Q17" s="7" t="s">
        <v>523</v>
      </c>
      <c r="R17" s="7" t="s">
        <v>474</v>
      </c>
      <c r="S17" s="7" t="s">
        <v>14</v>
      </c>
      <c r="T17" s="7" t="s">
        <v>524</v>
      </c>
    </row>
    <row r="18" spans="1:20" x14ac:dyDescent="0.3">
      <c r="A18" s="7" t="s">
        <v>525</v>
      </c>
      <c r="B18" s="19" t="s">
        <v>436</v>
      </c>
      <c r="C18" s="20" t="s">
        <v>437</v>
      </c>
      <c r="D18" s="21" t="s">
        <v>25</v>
      </c>
      <c r="E18" s="20" t="s">
        <v>516</v>
      </c>
      <c r="F18" s="20" t="s">
        <v>516</v>
      </c>
      <c r="G18" s="22" t="s">
        <v>439</v>
      </c>
      <c r="H18" s="23" t="s">
        <v>440</v>
      </c>
      <c r="I18" s="7" t="s">
        <v>204</v>
      </c>
      <c r="J18" s="24" t="s">
        <v>472</v>
      </c>
      <c r="K18" s="25"/>
      <c r="L18" s="25"/>
      <c r="M18" s="7" t="s">
        <v>442</v>
      </c>
      <c r="N18" s="7" t="s">
        <v>485</v>
      </c>
      <c r="O18" s="7" t="s">
        <v>492</v>
      </c>
      <c r="P18" s="7" t="s">
        <v>493</v>
      </c>
      <c r="Q18" s="7" t="s">
        <v>526</v>
      </c>
      <c r="R18" s="7" t="s">
        <v>474</v>
      </c>
      <c r="S18" s="7" t="s">
        <v>14</v>
      </c>
      <c r="T18" s="7" t="s">
        <v>527</v>
      </c>
    </row>
    <row r="19" spans="1:20" x14ac:dyDescent="0.3">
      <c r="A19" s="7" t="s">
        <v>528</v>
      </c>
      <c r="B19" s="19" t="s">
        <v>436</v>
      </c>
      <c r="C19" s="20" t="s">
        <v>476</v>
      </c>
      <c r="D19" s="20" t="s">
        <v>199</v>
      </c>
      <c r="E19" s="20" t="s">
        <v>529</v>
      </c>
      <c r="F19" s="20" t="s">
        <v>530</v>
      </c>
      <c r="G19" s="22" t="s">
        <v>439</v>
      </c>
      <c r="H19" s="23" t="s">
        <v>440</v>
      </c>
      <c r="I19" s="7" t="s">
        <v>205</v>
      </c>
      <c r="J19" s="24" t="s">
        <v>505</v>
      </c>
      <c r="K19" s="25"/>
      <c r="L19" s="25"/>
      <c r="M19" s="7" t="s">
        <v>442</v>
      </c>
      <c r="N19" s="7" t="s">
        <v>485</v>
      </c>
      <c r="O19" s="7" t="s">
        <v>492</v>
      </c>
      <c r="P19" s="7" t="s">
        <v>493</v>
      </c>
      <c r="Q19" s="7" t="s">
        <v>531</v>
      </c>
      <c r="R19" s="7" t="s">
        <v>507</v>
      </c>
      <c r="S19" s="7" t="s">
        <v>197</v>
      </c>
      <c r="T19" s="7" t="s">
        <v>532</v>
      </c>
    </row>
    <row r="20" spans="1:20" x14ac:dyDescent="0.3">
      <c r="A20" s="7" t="s">
        <v>533</v>
      </c>
      <c r="B20" s="19" t="s">
        <v>436</v>
      </c>
      <c r="C20" s="20" t="s">
        <v>437</v>
      </c>
      <c r="D20" s="21" t="s">
        <v>25</v>
      </c>
      <c r="E20" s="20" t="s">
        <v>449</v>
      </c>
      <c r="F20" s="20" t="s">
        <v>534</v>
      </c>
      <c r="G20" s="22" t="s">
        <v>439</v>
      </c>
      <c r="H20" s="23" t="s">
        <v>440</v>
      </c>
      <c r="I20" s="7" t="s">
        <v>213</v>
      </c>
      <c r="J20" s="24" t="s">
        <v>451</v>
      </c>
      <c r="K20" s="25"/>
      <c r="L20" s="25"/>
      <c r="M20" s="7" t="s">
        <v>442</v>
      </c>
      <c r="N20" s="7" t="s">
        <v>485</v>
      </c>
      <c r="O20" s="7" t="s">
        <v>492</v>
      </c>
      <c r="P20" s="7" t="s">
        <v>493</v>
      </c>
      <c r="Q20" s="7" t="s">
        <v>535</v>
      </c>
      <c r="R20" s="7" t="s">
        <v>454</v>
      </c>
      <c r="S20" s="7" t="s">
        <v>536</v>
      </c>
      <c r="T20" s="7" t="s">
        <v>537</v>
      </c>
    </row>
    <row r="21" spans="1:20" x14ac:dyDescent="0.3">
      <c r="A21" s="7" t="s">
        <v>538</v>
      </c>
      <c r="B21" s="19" t="s">
        <v>436</v>
      </c>
      <c r="C21" s="20" t="s">
        <v>476</v>
      </c>
      <c r="D21" s="20" t="s">
        <v>199</v>
      </c>
      <c r="E21" s="20" t="s">
        <v>449</v>
      </c>
      <c r="F21" s="20" t="s">
        <v>539</v>
      </c>
      <c r="G21" s="22" t="s">
        <v>439</v>
      </c>
      <c r="H21" s="23" t="s">
        <v>440</v>
      </c>
      <c r="I21" s="7" t="s">
        <v>206</v>
      </c>
      <c r="J21" s="24" t="s">
        <v>472</v>
      </c>
      <c r="K21" s="25"/>
      <c r="L21" s="25"/>
      <c r="M21" s="7" t="s">
        <v>442</v>
      </c>
      <c r="N21" s="7" t="s">
        <v>485</v>
      </c>
      <c r="O21" s="7" t="s">
        <v>492</v>
      </c>
      <c r="P21" s="7" t="s">
        <v>493</v>
      </c>
      <c r="Q21" s="7" t="s">
        <v>540</v>
      </c>
      <c r="R21" s="7" t="s">
        <v>474</v>
      </c>
      <c r="S21" s="7" t="s">
        <v>14</v>
      </c>
      <c r="T21" s="7" t="s">
        <v>541</v>
      </c>
    </row>
    <row r="22" spans="1:20" x14ac:dyDescent="0.3">
      <c r="A22" s="26"/>
      <c r="B22" s="27"/>
      <c r="C22" s="28"/>
      <c r="D22" s="28"/>
      <c r="E22" s="28"/>
      <c r="F22" s="28"/>
      <c r="G22" s="29"/>
      <c r="H22" s="30"/>
      <c r="I22" s="26"/>
      <c r="J22" s="30"/>
      <c r="K22" s="31"/>
      <c r="L22" s="31"/>
      <c r="M22" s="26"/>
      <c r="N22" s="34"/>
      <c r="O22" s="26"/>
      <c r="P22" s="26"/>
      <c r="Q22" s="26"/>
      <c r="R22" s="26"/>
      <c r="S22" s="26"/>
      <c r="T22" s="26"/>
    </row>
    <row r="23" spans="1:20" x14ac:dyDescent="0.3">
      <c r="A23" s="7" t="s">
        <v>556</v>
      </c>
      <c r="B23" s="19" t="s">
        <v>436</v>
      </c>
      <c r="C23" s="20" t="s">
        <v>476</v>
      </c>
      <c r="D23" s="20" t="s">
        <v>199</v>
      </c>
      <c r="E23" s="20" t="s">
        <v>557</v>
      </c>
      <c r="F23" s="20" t="s">
        <v>558</v>
      </c>
      <c r="G23" s="22" t="s">
        <v>544</v>
      </c>
      <c r="H23" s="23" t="s">
        <v>440</v>
      </c>
      <c r="I23" s="7" t="s">
        <v>559</v>
      </c>
      <c r="J23" s="24" t="s">
        <v>505</v>
      </c>
      <c r="K23" s="25"/>
      <c r="L23" s="35" t="s">
        <v>25</v>
      </c>
      <c r="M23" s="7" t="s">
        <v>442</v>
      </c>
      <c r="N23" s="7" t="s">
        <v>546</v>
      </c>
      <c r="O23" s="7" t="s">
        <v>492</v>
      </c>
      <c r="P23" s="7" t="s">
        <v>547</v>
      </c>
      <c r="Q23" s="7" t="s">
        <v>560</v>
      </c>
      <c r="R23" s="7" t="s">
        <v>507</v>
      </c>
      <c r="S23" s="7" t="s">
        <v>16</v>
      </c>
      <c r="T23" s="7" t="s">
        <v>561</v>
      </c>
    </row>
    <row r="24" spans="1:20" x14ac:dyDescent="0.3">
      <c r="A24" s="7" t="s">
        <v>569</v>
      </c>
      <c r="B24" s="19" t="s">
        <v>436</v>
      </c>
      <c r="C24" s="20" t="s">
        <v>476</v>
      </c>
      <c r="D24" s="21" t="s">
        <v>25</v>
      </c>
      <c r="E24" s="20" t="s">
        <v>557</v>
      </c>
      <c r="F24" s="20" t="s">
        <v>570</v>
      </c>
      <c r="G24" s="22" t="s">
        <v>544</v>
      </c>
      <c r="H24" s="23" t="s">
        <v>440</v>
      </c>
      <c r="I24" s="7" t="s">
        <v>571</v>
      </c>
      <c r="J24" s="24" t="s">
        <v>505</v>
      </c>
      <c r="K24" s="25"/>
      <c r="L24" s="35" t="s">
        <v>25</v>
      </c>
      <c r="M24" s="7" t="s">
        <v>442</v>
      </c>
      <c r="N24" s="7" t="s">
        <v>546</v>
      </c>
      <c r="O24" s="7" t="s">
        <v>492</v>
      </c>
      <c r="P24" s="7" t="s">
        <v>547</v>
      </c>
      <c r="Q24" s="7" t="s">
        <v>572</v>
      </c>
      <c r="R24" s="7" t="s">
        <v>507</v>
      </c>
      <c r="S24" s="7" t="s">
        <v>16</v>
      </c>
      <c r="T24" s="7" t="s">
        <v>549</v>
      </c>
    </row>
    <row r="25" spans="1:20" x14ac:dyDescent="0.3">
      <c r="A25" s="7" t="s">
        <v>573</v>
      </c>
      <c r="B25" s="19" t="s">
        <v>436</v>
      </c>
      <c r="C25" s="20" t="s">
        <v>437</v>
      </c>
      <c r="D25" s="20" t="s">
        <v>199</v>
      </c>
      <c r="E25" s="20" t="s">
        <v>481</v>
      </c>
      <c r="F25" s="20" t="s">
        <v>481</v>
      </c>
      <c r="G25" s="22" t="s">
        <v>544</v>
      </c>
      <c r="H25" s="23" t="s">
        <v>440</v>
      </c>
      <c r="I25" s="7" t="s">
        <v>574</v>
      </c>
      <c r="J25" s="24" t="s">
        <v>575</v>
      </c>
      <c r="K25" s="25"/>
      <c r="L25" s="35" t="s">
        <v>25</v>
      </c>
      <c r="M25" s="7" t="s">
        <v>442</v>
      </c>
      <c r="N25" s="7" t="s">
        <v>546</v>
      </c>
      <c r="O25" s="7" t="s">
        <v>492</v>
      </c>
      <c r="P25" s="7" t="s">
        <v>547</v>
      </c>
      <c r="Q25" s="7" t="s">
        <v>576</v>
      </c>
      <c r="R25" s="7" t="s">
        <v>488</v>
      </c>
      <c r="S25" s="7" t="s">
        <v>16</v>
      </c>
      <c r="T25" s="7" t="s">
        <v>549</v>
      </c>
    </row>
    <row r="26" spans="1:20" x14ac:dyDescent="0.3">
      <c r="A26" s="7" t="s">
        <v>582</v>
      </c>
      <c r="B26" s="19" t="s">
        <v>436</v>
      </c>
      <c r="C26" s="20" t="s">
        <v>476</v>
      </c>
      <c r="D26" s="21" t="s">
        <v>25</v>
      </c>
      <c r="E26" s="20" t="s">
        <v>583</v>
      </c>
      <c r="F26" s="20" t="s">
        <v>584</v>
      </c>
      <c r="G26" s="22" t="s">
        <v>544</v>
      </c>
      <c r="H26" s="23" t="s">
        <v>440</v>
      </c>
      <c r="I26" s="7" t="s">
        <v>585</v>
      </c>
      <c r="J26" s="24" t="s">
        <v>505</v>
      </c>
      <c r="K26" s="25"/>
      <c r="L26" s="35" t="s">
        <v>25</v>
      </c>
      <c r="M26" s="7" t="s">
        <v>442</v>
      </c>
      <c r="N26" s="7" t="s">
        <v>546</v>
      </c>
      <c r="O26" s="7" t="s">
        <v>492</v>
      </c>
      <c r="P26" s="7" t="s">
        <v>547</v>
      </c>
      <c r="Q26" s="7" t="s">
        <v>586</v>
      </c>
      <c r="R26" s="7" t="s">
        <v>507</v>
      </c>
      <c r="S26" s="7" t="s">
        <v>536</v>
      </c>
      <c r="T26" s="7" t="s">
        <v>587</v>
      </c>
    </row>
    <row r="27" spans="1:20" x14ac:dyDescent="0.3">
      <c r="A27" s="26"/>
      <c r="B27" s="27"/>
      <c r="C27" s="28"/>
      <c r="D27" s="28"/>
      <c r="E27" s="28"/>
      <c r="F27" s="28"/>
      <c r="G27" s="29"/>
      <c r="H27" s="30"/>
      <c r="I27" s="26"/>
      <c r="J27" s="30"/>
      <c r="K27" s="31"/>
      <c r="L27" s="31"/>
      <c r="M27" s="26"/>
      <c r="N27" s="26"/>
      <c r="O27" s="26"/>
      <c r="P27" s="26"/>
      <c r="Q27" s="26"/>
      <c r="R27" s="26"/>
      <c r="S27" s="26"/>
      <c r="T27" s="26"/>
    </row>
    <row r="28" spans="1:20" x14ac:dyDescent="0.3">
      <c r="A28" s="7" t="s">
        <v>607</v>
      </c>
      <c r="B28" s="19" t="s">
        <v>436</v>
      </c>
      <c r="C28" s="20" t="s">
        <v>437</v>
      </c>
      <c r="D28" s="20" t="s">
        <v>199</v>
      </c>
      <c r="E28" s="20" t="s">
        <v>608</v>
      </c>
      <c r="F28" s="20" t="s">
        <v>608</v>
      </c>
      <c r="G28" s="22" t="s">
        <v>544</v>
      </c>
      <c r="H28" s="23" t="s">
        <v>440</v>
      </c>
      <c r="I28" s="7" t="s">
        <v>609</v>
      </c>
      <c r="J28" s="24" t="s">
        <v>594</v>
      </c>
      <c r="K28" s="37" t="s">
        <v>25</v>
      </c>
      <c r="L28" s="38"/>
      <c r="M28" s="7" t="s">
        <v>442</v>
      </c>
      <c r="N28" s="7" t="s">
        <v>595</v>
      </c>
      <c r="O28" s="7" t="s">
        <v>596</v>
      </c>
      <c r="P28" s="7" t="s">
        <v>610</v>
      </c>
      <c r="Q28" s="7" t="s">
        <v>611</v>
      </c>
      <c r="R28" s="7" t="s">
        <v>447</v>
      </c>
      <c r="S28" s="7" t="s">
        <v>197</v>
      </c>
      <c r="T28" s="7" t="s">
        <v>612</v>
      </c>
    </row>
    <row r="29" spans="1:20" x14ac:dyDescent="0.3">
      <c r="A29" s="7" t="s">
        <v>642</v>
      </c>
      <c r="B29" s="19" t="s">
        <v>436</v>
      </c>
      <c r="C29" s="20" t="s">
        <v>476</v>
      </c>
      <c r="D29" s="21" t="s">
        <v>25</v>
      </c>
      <c r="E29" s="20" t="s">
        <v>643</v>
      </c>
      <c r="F29" s="20" t="s">
        <v>644</v>
      </c>
      <c r="G29" s="22" t="s">
        <v>544</v>
      </c>
      <c r="H29" s="23" t="s">
        <v>440</v>
      </c>
      <c r="I29" s="7" t="s">
        <v>645</v>
      </c>
      <c r="J29" s="24" t="s">
        <v>594</v>
      </c>
      <c r="K29" s="37" t="s">
        <v>25</v>
      </c>
      <c r="L29" s="38"/>
      <c r="M29" s="7" t="s">
        <v>442</v>
      </c>
      <c r="N29" s="7" t="s">
        <v>595</v>
      </c>
      <c r="O29" s="7" t="s">
        <v>596</v>
      </c>
      <c r="P29" s="7" t="s">
        <v>646</v>
      </c>
      <c r="Q29" s="7" t="s">
        <v>647</v>
      </c>
      <c r="R29" s="7" t="s">
        <v>447</v>
      </c>
      <c r="S29" s="7" t="s">
        <v>197</v>
      </c>
      <c r="T29" s="7" t="s">
        <v>648</v>
      </c>
    </row>
    <row r="30" spans="1:20" x14ac:dyDescent="0.3">
      <c r="A30" s="26"/>
      <c r="B30" s="27"/>
      <c r="C30" s="28"/>
      <c r="D30" s="28"/>
      <c r="E30" s="28"/>
      <c r="F30" s="28"/>
      <c r="G30" s="29"/>
      <c r="H30" s="42"/>
      <c r="I30" s="26"/>
      <c r="J30" s="30"/>
      <c r="K30" s="43"/>
      <c r="L30" s="43"/>
      <c r="M30" s="26"/>
      <c r="N30" s="26"/>
      <c r="O30" s="26"/>
      <c r="P30" s="26"/>
      <c r="Q30" s="26"/>
      <c r="R30" s="26"/>
      <c r="S30" s="26"/>
      <c r="T30" s="26"/>
    </row>
    <row r="31" spans="1:20" x14ac:dyDescent="0.3">
      <c r="A31" s="7" t="s">
        <v>714</v>
      </c>
      <c r="B31" s="19" t="s">
        <v>436</v>
      </c>
      <c r="C31" s="20" t="s">
        <v>476</v>
      </c>
      <c r="D31" s="20" t="s">
        <v>199</v>
      </c>
      <c r="E31" s="20" t="s">
        <v>715</v>
      </c>
      <c r="F31" s="20" t="s">
        <v>716</v>
      </c>
      <c r="G31" s="22" t="s">
        <v>544</v>
      </c>
      <c r="H31" s="23" t="s">
        <v>440</v>
      </c>
      <c r="I31" s="7" t="s">
        <v>717</v>
      </c>
      <c r="J31" s="24" t="s">
        <v>505</v>
      </c>
      <c r="K31" s="25"/>
      <c r="L31" s="35" t="s">
        <v>25</v>
      </c>
      <c r="M31" s="7" t="s">
        <v>442</v>
      </c>
      <c r="N31" s="7" t="s">
        <v>718</v>
      </c>
      <c r="O31" s="7" t="s">
        <v>492</v>
      </c>
      <c r="P31" s="7" t="s">
        <v>719</v>
      </c>
      <c r="Q31" s="7" t="s">
        <v>720</v>
      </c>
      <c r="R31" s="7" t="s">
        <v>507</v>
      </c>
      <c r="S31" s="7" t="s">
        <v>536</v>
      </c>
      <c r="T31" s="7" t="s">
        <v>721</v>
      </c>
    </row>
    <row r="32" spans="1:20" x14ac:dyDescent="0.3">
      <c r="A32" s="7" t="s">
        <v>722</v>
      </c>
      <c r="B32" s="19" t="s">
        <v>436</v>
      </c>
      <c r="C32" s="20" t="s">
        <v>476</v>
      </c>
      <c r="D32" s="21" t="s">
        <v>25</v>
      </c>
      <c r="E32" s="20" t="s">
        <v>723</v>
      </c>
      <c r="F32" s="20" t="s">
        <v>481</v>
      </c>
      <c r="G32" s="22" t="s">
        <v>544</v>
      </c>
      <c r="H32" s="23" t="s">
        <v>440</v>
      </c>
      <c r="I32" s="7" t="s">
        <v>724</v>
      </c>
      <c r="J32" s="24" t="s">
        <v>505</v>
      </c>
      <c r="K32" s="25"/>
      <c r="L32" s="35" t="s">
        <v>25</v>
      </c>
      <c r="M32" s="7" t="s">
        <v>442</v>
      </c>
      <c r="N32" s="7" t="s">
        <v>718</v>
      </c>
      <c r="O32" s="7" t="s">
        <v>492</v>
      </c>
      <c r="P32" s="7" t="s">
        <v>725</v>
      </c>
      <c r="Q32" s="7" t="s">
        <v>726</v>
      </c>
      <c r="R32" s="7" t="s">
        <v>507</v>
      </c>
      <c r="S32" s="7" t="s">
        <v>16</v>
      </c>
      <c r="T32" s="7" t="s">
        <v>727</v>
      </c>
    </row>
    <row r="33" spans="1:20" ht="28.8" x14ac:dyDescent="0.3">
      <c r="A33" s="7" t="s">
        <v>728</v>
      </c>
      <c r="B33" s="19" t="s">
        <v>436</v>
      </c>
      <c r="C33" s="20" t="s">
        <v>437</v>
      </c>
      <c r="D33" s="20" t="s">
        <v>199</v>
      </c>
      <c r="E33" s="20" t="s">
        <v>729</v>
      </c>
      <c r="F33" s="20" t="s">
        <v>481</v>
      </c>
      <c r="G33" s="22" t="s">
        <v>544</v>
      </c>
      <c r="H33" s="99" t="s">
        <v>1679</v>
      </c>
      <c r="I33" s="7" t="s">
        <v>730</v>
      </c>
      <c r="J33" s="24" t="s">
        <v>575</v>
      </c>
      <c r="K33" s="25"/>
      <c r="L33" s="35" t="s">
        <v>25</v>
      </c>
      <c r="M33" s="7" t="s">
        <v>442</v>
      </c>
      <c r="N33" s="7" t="s">
        <v>718</v>
      </c>
      <c r="O33" s="7" t="s">
        <v>492</v>
      </c>
      <c r="P33" s="7" t="s">
        <v>731</v>
      </c>
      <c r="Q33" s="7" t="s">
        <v>732</v>
      </c>
      <c r="R33" s="7" t="s">
        <v>488</v>
      </c>
      <c r="S33" s="7" t="s">
        <v>16</v>
      </c>
      <c r="T33" s="7" t="s">
        <v>733</v>
      </c>
    </row>
    <row r="34" spans="1:20" x14ac:dyDescent="0.3">
      <c r="A34" s="7" t="s">
        <v>739</v>
      </c>
      <c r="B34" s="19" t="s">
        <v>436</v>
      </c>
      <c r="C34" s="20" t="s">
        <v>476</v>
      </c>
      <c r="D34" s="20" t="s">
        <v>199</v>
      </c>
      <c r="E34" s="20" t="s">
        <v>740</v>
      </c>
      <c r="F34" s="20" t="s">
        <v>481</v>
      </c>
      <c r="G34" s="22" t="s">
        <v>544</v>
      </c>
      <c r="H34" s="23" t="s">
        <v>440</v>
      </c>
      <c r="I34" s="7" t="s">
        <v>741</v>
      </c>
      <c r="J34" s="24" t="s">
        <v>505</v>
      </c>
      <c r="K34" s="25"/>
      <c r="L34" s="35" t="s">
        <v>25</v>
      </c>
      <c r="M34" s="7" t="s">
        <v>442</v>
      </c>
      <c r="N34" s="7" t="s">
        <v>718</v>
      </c>
      <c r="O34" s="7" t="s">
        <v>492</v>
      </c>
      <c r="P34" s="7" t="s">
        <v>725</v>
      </c>
      <c r="Q34" s="7" t="s">
        <v>742</v>
      </c>
      <c r="R34" s="7" t="s">
        <v>507</v>
      </c>
      <c r="S34" s="7" t="s">
        <v>16</v>
      </c>
      <c r="T34" s="7" t="s">
        <v>727</v>
      </c>
    </row>
    <row r="35" spans="1:20" x14ac:dyDescent="0.3">
      <c r="A35" s="7" t="s">
        <v>743</v>
      </c>
      <c r="B35" s="19" t="s">
        <v>436</v>
      </c>
      <c r="C35" s="20" t="s">
        <v>476</v>
      </c>
      <c r="D35" s="20" t="s">
        <v>199</v>
      </c>
      <c r="E35" s="20" t="s">
        <v>557</v>
      </c>
      <c r="F35" s="20" t="s">
        <v>744</v>
      </c>
      <c r="G35" s="22" t="s">
        <v>544</v>
      </c>
      <c r="H35" s="23" t="s">
        <v>440</v>
      </c>
      <c r="I35" s="7" t="s">
        <v>745</v>
      </c>
      <c r="J35" s="24" t="s">
        <v>451</v>
      </c>
      <c r="K35" s="25"/>
      <c r="L35" s="35" t="s">
        <v>25</v>
      </c>
      <c r="M35" s="7" t="s">
        <v>442</v>
      </c>
      <c r="N35" s="7" t="s">
        <v>718</v>
      </c>
      <c r="O35" s="7" t="s">
        <v>492</v>
      </c>
      <c r="P35" s="7" t="s">
        <v>746</v>
      </c>
      <c r="Q35" s="7" t="s">
        <v>747</v>
      </c>
      <c r="R35" s="7" t="s">
        <v>454</v>
      </c>
      <c r="S35" s="7" t="s">
        <v>197</v>
      </c>
      <c r="T35" s="7" t="s">
        <v>748</v>
      </c>
    </row>
    <row r="36" spans="1:20" x14ac:dyDescent="0.3">
      <c r="A36" s="7" t="s">
        <v>749</v>
      </c>
      <c r="B36" s="19" t="s">
        <v>436</v>
      </c>
      <c r="C36" s="20" t="s">
        <v>476</v>
      </c>
      <c r="D36" s="20" t="s">
        <v>199</v>
      </c>
      <c r="E36" s="20" t="s">
        <v>557</v>
      </c>
      <c r="F36" s="20" t="s">
        <v>481</v>
      </c>
      <c r="G36" s="22" t="s">
        <v>544</v>
      </c>
      <c r="H36" s="23" t="s">
        <v>440</v>
      </c>
      <c r="I36" s="7" t="s">
        <v>750</v>
      </c>
      <c r="J36" s="24" t="s">
        <v>505</v>
      </c>
      <c r="K36" s="25"/>
      <c r="L36" s="35" t="s">
        <v>25</v>
      </c>
      <c r="M36" s="7" t="s">
        <v>442</v>
      </c>
      <c r="N36" s="7" t="s">
        <v>718</v>
      </c>
      <c r="O36" s="7" t="s">
        <v>492</v>
      </c>
      <c r="P36" s="7" t="s">
        <v>725</v>
      </c>
      <c r="Q36" s="7" t="s">
        <v>751</v>
      </c>
      <c r="R36" s="7" t="s">
        <v>507</v>
      </c>
      <c r="S36" s="7" t="s">
        <v>16</v>
      </c>
      <c r="T36" s="7" t="s">
        <v>727</v>
      </c>
    </row>
    <row r="37" spans="1:20" x14ac:dyDescent="0.3">
      <c r="A37" s="7" t="s">
        <v>752</v>
      </c>
      <c r="B37" s="19" t="s">
        <v>436</v>
      </c>
      <c r="C37" s="20" t="s">
        <v>476</v>
      </c>
      <c r="D37" s="20" t="s">
        <v>199</v>
      </c>
      <c r="E37" s="20" t="s">
        <v>753</v>
      </c>
      <c r="F37" s="20" t="s">
        <v>481</v>
      </c>
      <c r="G37" s="22" t="s">
        <v>544</v>
      </c>
      <c r="H37" s="23" t="s">
        <v>440</v>
      </c>
      <c r="I37" s="7" t="s">
        <v>754</v>
      </c>
      <c r="J37" s="24" t="s">
        <v>505</v>
      </c>
      <c r="K37" s="25"/>
      <c r="L37" s="35" t="s">
        <v>25</v>
      </c>
      <c r="M37" s="7" t="s">
        <v>442</v>
      </c>
      <c r="N37" s="7" t="s">
        <v>718</v>
      </c>
      <c r="O37" s="7" t="s">
        <v>492</v>
      </c>
      <c r="P37" s="7" t="s">
        <v>725</v>
      </c>
      <c r="Q37" s="7" t="s">
        <v>755</v>
      </c>
      <c r="R37" s="7" t="s">
        <v>507</v>
      </c>
      <c r="S37" s="7" t="s">
        <v>536</v>
      </c>
      <c r="T37" s="7" t="s">
        <v>756</v>
      </c>
    </row>
    <row r="38" spans="1:20" x14ac:dyDescent="0.3">
      <c r="A38" s="7" t="s">
        <v>757</v>
      </c>
      <c r="B38" s="19" t="s">
        <v>436</v>
      </c>
      <c r="C38" s="20" t="s">
        <v>437</v>
      </c>
      <c r="D38" s="21" t="s">
        <v>25</v>
      </c>
      <c r="E38" s="20" t="s">
        <v>758</v>
      </c>
      <c r="F38" s="20" t="s">
        <v>758</v>
      </c>
      <c r="G38" s="22" t="s">
        <v>544</v>
      </c>
      <c r="H38" s="23" t="s">
        <v>440</v>
      </c>
      <c r="I38" s="7" t="s">
        <v>759</v>
      </c>
      <c r="J38" s="24" t="s">
        <v>575</v>
      </c>
      <c r="K38" s="25"/>
      <c r="L38" s="35" t="s">
        <v>25</v>
      </c>
      <c r="M38" s="7" t="s">
        <v>442</v>
      </c>
      <c r="N38" s="7" t="s">
        <v>718</v>
      </c>
      <c r="O38" s="7" t="s">
        <v>492</v>
      </c>
      <c r="P38" s="7" t="s">
        <v>760</v>
      </c>
      <c r="Q38" s="7" t="s">
        <v>761</v>
      </c>
      <c r="R38" s="7" t="s">
        <v>488</v>
      </c>
      <c r="S38" s="7" t="s">
        <v>16</v>
      </c>
      <c r="T38" s="7" t="s">
        <v>762</v>
      </c>
    </row>
    <row r="39" spans="1:20" x14ac:dyDescent="0.3">
      <c r="A39" s="26"/>
      <c r="B39" s="27"/>
      <c r="C39" s="28"/>
      <c r="D39" s="28"/>
      <c r="E39" s="28"/>
      <c r="F39" s="28"/>
      <c r="G39" s="29"/>
      <c r="H39" s="30"/>
      <c r="I39" s="26"/>
      <c r="J39" s="30"/>
      <c r="K39" s="31"/>
      <c r="L39" s="31"/>
      <c r="M39" s="26"/>
      <c r="N39" s="26"/>
      <c r="O39" s="26"/>
      <c r="P39" s="26"/>
      <c r="Q39" s="26"/>
      <c r="R39" s="26"/>
      <c r="S39" s="26"/>
      <c r="T39" s="26"/>
    </row>
  </sheetData>
  <pageMargins left="0.7" right="0.7" top="0.75" bottom="0.75" header="0.3" footer="0.3"/>
  <pageSetup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7" tint="0.59999389629810485"/>
  </sheetPr>
  <dimension ref="A1:S41"/>
  <sheetViews>
    <sheetView workbookViewId="0"/>
  </sheetViews>
  <sheetFormatPr defaultRowHeight="14.4" x14ac:dyDescent="0.3"/>
  <cols>
    <col min="1" max="1" width="36.5546875" style="80" customWidth="1"/>
    <col min="2" max="2" width="33.44140625" customWidth="1"/>
    <col min="3" max="3" width="19.88671875" customWidth="1"/>
    <col min="4" max="4" width="24.44140625" customWidth="1"/>
    <col min="5" max="5" width="34.5546875" customWidth="1"/>
    <col min="6" max="6" width="26.21875" customWidth="1"/>
    <col min="7" max="7" width="34.6640625" customWidth="1"/>
    <col min="8" max="8" width="22.6640625" customWidth="1"/>
    <col min="9" max="9" width="21.88671875" customWidth="1"/>
    <col min="10" max="10" width="26" customWidth="1"/>
    <col min="11" max="11" width="22.21875" customWidth="1"/>
    <col min="12" max="12" width="28.33203125" customWidth="1"/>
    <col min="13" max="13" width="35.5546875" bestFit="1" customWidth="1"/>
    <col min="14" max="14" width="28.6640625" bestFit="1" customWidth="1"/>
    <col min="15" max="16" width="35.5546875" bestFit="1" customWidth="1"/>
    <col min="17" max="17" width="50.5546875" bestFit="1" customWidth="1"/>
    <col min="18" max="18" width="35.5546875" customWidth="1"/>
    <col min="19" max="19" width="35.5546875" bestFit="1" customWidth="1"/>
  </cols>
  <sheetData>
    <row r="1" spans="1:19" s="123" customFormat="1" ht="21" x14ac:dyDescent="0.4">
      <c r="A1" s="125" t="s">
        <v>26</v>
      </c>
      <c r="B1" s="122" t="s">
        <v>2</v>
      </c>
      <c r="C1" s="122" t="s">
        <v>3</v>
      </c>
      <c r="D1" s="122" t="s">
        <v>4</v>
      </c>
      <c r="E1" s="122" t="s">
        <v>5</v>
      </c>
      <c r="F1" s="122" t="s">
        <v>6</v>
      </c>
      <c r="G1" s="122" t="s">
        <v>7</v>
      </c>
      <c r="H1" s="122" t="s">
        <v>8</v>
      </c>
      <c r="I1" s="122" t="s">
        <v>9</v>
      </c>
      <c r="J1" s="126" t="s">
        <v>990</v>
      </c>
      <c r="K1" s="122" t="s">
        <v>10</v>
      </c>
      <c r="L1" s="122" t="s">
        <v>11</v>
      </c>
      <c r="M1" s="121" t="s">
        <v>1090</v>
      </c>
      <c r="N1" s="121" t="s">
        <v>1094</v>
      </c>
      <c r="O1" s="121" t="s">
        <v>1099</v>
      </c>
      <c r="P1" s="121" t="s">
        <v>1111</v>
      </c>
      <c r="Q1" s="121" t="s">
        <v>1114</v>
      </c>
      <c r="R1" s="121" t="s">
        <v>1122</v>
      </c>
      <c r="S1" s="121" t="s">
        <v>1146</v>
      </c>
    </row>
    <row r="2" spans="1:19" s="90" customFormat="1" ht="18" x14ac:dyDescent="0.35">
      <c r="A2" s="92" t="s">
        <v>430</v>
      </c>
      <c r="B2" s="100" t="str">
        <f>HLOOKUP($A2,'HRBPs demographics data'!$C$1:$T$39,MATCH(B$1,'HRBPs demographics data'!$I$1:$I$38,0),FALSE)</f>
        <v>Americas</v>
      </c>
      <c r="C2" s="100" t="str">
        <f>HLOOKUP($A2,'HRBPs demographics data'!$C$1:$T$39,MATCH(C$1,'HRBPs demographics data'!$I$1:$I$38,0),FALSE)</f>
        <v>EMEA</v>
      </c>
      <c r="D2" s="100" t="str">
        <f>HLOOKUP($A2,'HRBPs demographics data'!$C$1:$T$39,MATCH(D$1,'HRBPs demographics data'!$I$1:$I$38,0),FALSE)</f>
        <v>EMEA</v>
      </c>
      <c r="E2" s="100" t="str">
        <f>HLOOKUP($A2,'HRBPs demographics data'!$C$1:$T$39,MATCH(E$1,'HRBPs demographics data'!$I$1:$I$38,0),FALSE)</f>
        <v>Americas</v>
      </c>
      <c r="F2" s="100" t="str">
        <f>HLOOKUP($A2,'HRBPs demographics data'!$C$1:$T$39,MATCH(F$1,'HRBPs demographics data'!$I$1:$I$38,0),FALSE)</f>
        <v>Americas</v>
      </c>
      <c r="G2" s="100" t="str">
        <f>HLOOKUP($A2,'HRBPs demographics data'!$C$1:$T$39,MATCH(G$1,'HRBPs demographics data'!$I$1:$I$38,0),FALSE)</f>
        <v>EMEA</v>
      </c>
      <c r="H2" s="100" t="str">
        <f>HLOOKUP($A2,'HRBPs demographics data'!$C$1:$T$39,MATCH(H$1,'HRBPs demographics data'!$I$1:$I$38,0),FALSE)</f>
        <v>EMEA</v>
      </c>
      <c r="I2" s="100" t="str">
        <f>HLOOKUP($A2,'HRBPs demographics data'!$C$1:$T$39,MATCH(I$1,'HRBPs demographics data'!$I$1:$I$38,0),FALSE)</f>
        <v>EMEA</v>
      </c>
      <c r="J2" s="100" t="str">
        <f>HLOOKUP($A2,'HRBPs demographics data'!$C$1:$T$39,MATCH(J$1,'HRBPs demographics data'!$I$1:$I$38,0),FALSE)</f>
        <v>EMEA</v>
      </c>
      <c r="K2" s="100" t="str">
        <f>HLOOKUP($A2,'HRBPs demographics data'!$C$1:$T$39,MATCH(K$1,'HRBPs demographics data'!$I$1:$I$38,0),FALSE)</f>
        <v>EMEA</v>
      </c>
      <c r="L2" s="100" t="str">
        <f>HLOOKUP($A2,'HRBPs demographics data'!$C$1:$T$39,MATCH(L$1,'HRBPs demographics data'!$I$1:$I$38,0),FALSE)</f>
        <v>Americas</v>
      </c>
      <c r="M2" s="100" t="str">
        <f>HLOOKUP($A2,'HRBPs demographics data'!$C$1:$T$39,MATCH(M$1,'HRBPs demographics data'!$I$1:$I$38,0),FALSE)</f>
        <v>Asia Pacific</v>
      </c>
      <c r="N2" s="100" t="str">
        <f>HLOOKUP($A2,'HRBPs demographics data'!$C$1:$T$39,MATCH(N$1,'HRBPs demographics data'!$I$1:$I$38,0),FALSE)</f>
        <v>Asia Pacific</v>
      </c>
      <c r="O2" s="100" t="str">
        <f>HLOOKUP($A2,'HRBPs demographics data'!$C$1:$T$39,MATCH(O$1,'HRBPs demographics data'!$I$1:$I$38,0),FALSE)</f>
        <v>Asia Pacific</v>
      </c>
      <c r="P2" s="100" t="str">
        <f>HLOOKUP($A2,'HRBPs demographics data'!$C$1:$T$39,MATCH(P$1,'HRBPs demographics data'!$I$1:$I$38,0),FALSE)</f>
        <v>Asia Pacific</v>
      </c>
      <c r="Q2" s="100" t="str">
        <f>HLOOKUP($A2,'HRBPs demographics data'!$C$1:$T$39,MATCH(Q$1,'HRBPs demographics data'!$I$1:$I$38,0),FALSE)</f>
        <v>Asia Pacific</v>
      </c>
      <c r="R2" s="100" t="str">
        <f>HLOOKUP($A2,'HRBPs demographics data'!$C$1:$T$39,MATCH(R$1,'HRBPs demographics data'!$I$1:$I$38,0),FALSE)</f>
        <v>Asia Pacific</v>
      </c>
      <c r="S2" s="100" t="str">
        <f>HLOOKUP($A2,'HRBPs demographics data'!$C$1:$T$39,MATCH(S$1,'HRBPs demographics data'!$I$1:$I$38,0),FALSE)</f>
        <v>Asia Pacific</v>
      </c>
    </row>
    <row r="3" spans="1:19" s="90" customFormat="1" ht="18" x14ac:dyDescent="0.35">
      <c r="A3" s="92" t="s">
        <v>433</v>
      </c>
      <c r="B3" s="100" t="str">
        <f>HLOOKUP($A3,'HRBPs demographics data'!$C$1:$T$39,MATCH(B$1,'HRBPs demographics data'!$I$1:$I$38,0),FALSE)</f>
        <v>Enable</v>
      </c>
      <c r="C3" s="100" t="str">
        <f>HLOOKUP($A3,'HRBPs demographics data'!$C$1:$T$39,MATCH(C$1,'HRBPs demographics data'!$I$1:$I$38,0),FALSE)</f>
        <v>Enable</v>
      </c>
      <c r="D3" s="100" t="str">
        <f>HLOOKUP($A3,'HRBPs demographics data'!$C$1:$T$39,MATCH(D$1,'HRBPs demographics data'!$I$1:$I$38,0),FALSE)</f>
        <v>Enable</v>
      </c>
      <c r="E3" s="100" t="str">
        <f>HLOOKUP($A3,'HRBPs demographics data'!$C$1:$T$39,MATCH(E$1,'HRBPs demographics data'!$I$1:$I$38,0),FALSE)</f>
        <v>Enable</v>
      </c>
      <c r="F3" s="100" t="str">
        <f>HLOOKUP($A3,'HRBPs demographics data'!$C$1:$T$39,MATCH(F$1,'HRBPs demographics data'!$I$1:$I$38,0),FALSE)</f>
        <v>Enable</v>
      </c>
      <c r="G3" s="100" t="str">
        <f>HLOOKUP($A3,'HRBPs demographics data'!$C$1:$T$39,MATCH(G$1,'HRBPs demographics data'!$I$1:$I$38,0),FALSE)</f>
        <v>Enable</v>
      </c>
      <c r="H3" s="100" t="str">
        <f>HLOOKUP($A3,'HRBPs demographics data'!$C$1:$T$39,MATCH(H$1,'HRBPs demographics data'!$I$1:$I$38,0),FALSE)</f>
        <v>Enable</v>
      </c>
      <c r="I3" s="100" t="str">
        <f>HLOOKUP($A3,'HRBPs demographics data'!$C$1:$T$39,MATCH(I$1,'HRBPs demographics data'!$I$1:$I$38,0),FALSE)</f>
        <v>Enable</v>
      </c>
      <c r="J3" s="100" t="str">
        <f>HLOOKUP($A3,'HRBPs demographics data'!$C$1:$T$39,MATCH(J$1,'HRBPs demographics data'!$I$1:$I$38,0),FALSE)</f>
        <v>Enable</v>
      </c>
      <c r="K3" s="100" t="str">
        <f>HLOOKUP($A3,'HRBPs demographics data'!$C$1:$T$39,MATCH(K$1,'HRBPs demographics data'!$I$1:$I$38,0),FALSE)</f>
        <v>Enable</v>
      </c>
      <c r="L3" s="100" t="str">
        <f>HLOOKUP($A3,'HRBPs demographics data'!$C$1:$T$39,MATCH(L$1,'HRBPs demographics data'!$I$1:$I$38,0),FALSE)</f>
        <v>Enable</v>
      </c>
      <c r="M3" s="100" t="str">
        <f>HLOOKUP($A3,'HRBPs demographics data'!$C$1:$T$39,MATCH(M$1,'HRBPs demographics data'!$I$1:$I$38,0),FALSE)</f>
        <v>Enable</v>
      </c>
      <c r="N3" s="100" t="str">
        <f>HLOOKUP($A3,'HRBPs demographics data'!$C$1:$T$39,MATCH(N$1,'HRBPs demographics data'!$I$1:$I$38,0),FALSE)</f>
        <v>Enable</v>
      </c>
      <c r="O3" s="100" t="str">
        <f>HLOOKUP($A3,'HRBPs demographics data'!$C$1:$T$39,MATCH(O$1,'HRBPs demographics data'!$I$1:$I$38,0),FALSE)</f>
        <v>Enable</v>
      </c>
      <c r="P3" s="100" t="str">
        <f>HLOOKUP($A3,'HRBPs demographics data'!$C$1:$T$39,MATCH(P$1,'HRBPs demographics data'!$I$1:$I$38,0),FALSE)</f>
        <v>Enable</v>
      </c>
      <c r="Q3" s="100" t="str">
        <f>HLOOKUP($A3,'HRBPs demographics data'!$C$1:$T$39,MATCH(Q$1,'HRBPs demographics data'!$I$1:$I$38,0),FALSE)</f>
        <v>Enable</v>
      </c>
      <c r="R3" s="100" t="str">
        <f>HLOOKUP($A3,'HRBPs demographics data'!$C$1:$T$39,MATCH(R$1,'HRBPs demographics data'!$I$1:$I$38,0),FALSE)</f>
        <v>Enable</v>
      </c>
      <c r="S3" s="100" t="str">
        <f>HLOOKUP($A3,'HRBPs demographics data'!$C$1:$T$39,MATCH(S$1,'HRBPs demographics data'!$I$1:$I$38,0),FALSE)</f>
        <v>Enable</v>
      </c>
    </row>
    <row r="4" spans="1:19" s="91" customFormat="1" ht="37.200000000000003" customHeight="1" x14ac:dyDescent="0.35">
      <c r="A4" s="93" t="s">
        <v>434</v>
      </c>
      <c r="B4" s="100" t="str">
        <f>HLOOKUP($A4,'HRBPs demographics data'!$C$1:$T$39,MATCH(B$1,'HRBPs demographics data'!$I$1:$I$38,0),FALSE)</f>
        <v>Legal - ALL</v>
      </c>
      <c r="C4" s="100" t="str">
        <f>HLOOKUP($A4,'HRBPs demographics data'!$C$1:$T$39,MATCH(C$1,'HRBPs demographics data'!$I$1:$I$38,0),FALSE)</f>
        <v>Thomson Reuters Corporate -ALL</v>
      </c>
      <c r="D4" s="100">
        <f>HLOOKUP($A4,'HRBPs demographics data'!$C$1:$T$39,MATCH(D$1,'HRBPs demographics data'!$I$1:$I$38,0),FALSE)</f>
        <v>0</v>
      </c>
      <c r="E4" s="100" t="str">
        <f>HLOOKUP($A4,'HRBPs demographics data'!$C$1:$T$39,MATCH(E$1,'HRBPs demographics data'!$I$1:$I$38,0),FALSE)</f>
        <v>Legal - ALL</v>
      </c>
      <c r="F4" s="100" t="str">
        <f>HLOOKUP($A4,'HRBPs demographics data'!$C$1:$T$39,MATCH(F$1,'HRBPs demographics data'!$I$1:$I$38,0),FALSE)</f>
        <v>Reuters - ALL</v>
      </c>
      <c r="G4" s="100" t="str">
        <f>HLOOKUP($A4,'HRBPs demographics data'!$C$1:$T$39,MATCH(G$1,'HRBPs demographics data'!$I$1:$I$38,0),FALSE)</f>
        <v>Thomson Reuters Corporate -ALL</v>
      </c>
      <c r="H4" s="100" t="str">
        <f>HLOOKUP($A4,'HRBPs demographics data'!$C$1:$T$39,MATCH(H$1,'HRBPs demographics data'!$I$1:$I$38,0),FALSE)</f>
        <v>GGO - ALL</v>
      </c>
      <c r="I4" s="100" t="str">
        <f>HLOOKUP($A4,'HRBPs demographics data'!$C$1:$T$39,MATCH(I$1,'HRBPs demographics data'!$I$1:$I$38,0),FALSE)</f>
        <v>Thomson Reuters Corporate -ALL</v>
      </c>
      <c r="J4" s="100" t="str">
        <f>HLOOKUP($A4,'HRBPs demographics data'!$C$1:$T$39,MATCH(J$1,'HRBPs demographics data'!$I$1:$I$38,0),FALSE)</f>
        <v>Thomson Reuters Corporate -ALL</v>
      </c>
      <c r="K4" s="100" t="str">
        <f>HLOOKUP($A4,'HRBPs demographics data'!$C$1:$T$39,MATCH(K$1,'HRBPs demographics data'!$I$1:$I$38,0),FALSE)</f>
        <v>Legal - ALL</v>
      </c>
      <c r="L4" s="100" t="str">
        <f>HLOOKUP($A4,'HRBPs demographics data'!$C$1:$T$39,MATCH(L$1,'HRBPs demographics data'!$I$1:$I$38,0),FALSE)</f>
        <v>Legal - ALL</v>
      </c>
      <c r="M4" s="100" t="str">
        <f>HLOOKUP($A4,'HRBPs demographics data'!$C$1:$T$39,MATCH(M$1,'HRBPs demographics data'!$I$1:$I$38,0),FALSE)</f>
        <v>Thomson Reuters Corporate -ALL</v>
      </c>
      <c r="N4" s="100" t="str">
        <f>HLOOKUP($A4,'HRBPs demographics data'!$C$1:$T$39,MATCH(N$1,'HRBPs demographics data'!$I$1:$I$38,0),FALSE)</f>
        <v>Thomson Reuters Corporate -ALL</v>
      </c>
      <c r="O4" s="100" t="str">
        <f>HLOOKUP($A4,'HRBPs demographics data'!$C$1:$T$39,MATCH(O$1,'HRBPs demographics data'!$I$1:$I$38,0),FALSE)</f>
        <v>Thomson Reuters Corporate -ALL</v>
      </c>
      <c r="P4" s="100" t="str">
        <f>HLOOKUP($A4,'HRBPs demographics data'!$C$1:$T$39,MATCH(P$1,'HRBPs demographics data'!$I$1:$I$38,0),FALSE)</f>
        <v>Thomson Reuters Corporate -ALL</v>
      </c>
      <c r="Q4" s="100" t="str">
        <f>HLOOKUP($A4,'HRBPs demographics data'!$C$1:$T$39,MATCH(Q$1,'HRBPs demographics data'!$I$1:$I$38,0),FALSE)</f>
        <v>Thomson Reuters Corporate -ALL</v>
      </c>
      <c r="R4" s="100" t="str">
        <f>HLOOKUP($A4,'HRBPs demographics data'!$C$1:$T$39,MATCH(R$1,'HRBPs demographics data'!$I$1:$I$38,0),FALSE)</f>
        <v>Thomson Reuters Corporate -ALL</v>
      </c>
      <c r="S4" s="100" t="str">
        <f>HLOOKUP($A4,'HRBPs demographics data'!$C$1:$T$39,MATCH(S$1,'HRBPs demographics data'!$I$1:$I$38,0),FALSE)</f>
        <v>GGO - ALL</v>
      </c>
    </row>
    <row r="5" spans="1:19" s="91" customFormat="1" ht="18" x14ac:dyDescent="0.35">
      <c r="A5" s="93" t="s">
        <v>1674</v>
      </c>
      <c r="B5" s="100" t="str">
        <f>HLOOKUP("Took the Survey",'HRBPs demographics data'!$C$1:$T$39,MATCH(B$1,'HRBPs demographics data'!$I$1:$I$38,0),FALSE)</f>
        <v>Can't Say</v>
      </c>
      <c r="C5" s="100" t="str">
        <f>HLOOKUP("Took the Survey",'HRBPs demographics data'!$C$1:$T$39,MATCH(C$1,'HRBPs demographics data'!$I$1:$I$38,0),FALSE)</f>
        <v>Can't Say</v>
      </c>
      <c r="D5" s="100" t="str">
        <f>HLOOKUP("Took the Survey",'HRBPs demographics data'!$C$1:$T$39,MATCH(D$1,'HRBPs demographics data'!$I$1:$I$38,0),FALSE)</f>
        <v>Can't Say</v>
      </c>
      <c r="E5" s="100" t="str">
        <f>HLOOKUP("Took the Survey",'HRBPs demographics data'!$C$1:$T$39,MATCH(E$1,'HRBPs demographics data'!$I$1:$I$38,0),FALSE)</f>
        <v>Can't Say</v>
      </c>
      <c r="F5" s="100" t="str">
        <f>HLOOKUP("Took the Survey",'HRBPs demographics data'!$C$1:$T$39,MATCH(F$1,'HRBPs demographics data'!$I$1:$I$38,0),FALSE)</f>
        <v>Can't Say</v>
      </c>
      <c r="G5" s="100" t="str">
        <f>HLOOKUP("Took the Survey",'HRBPs demographics data'!$C$1:$T$39,MATCH(G$1,'HRBPs demographics data'!$I$1:$I$38,0),FALSE)</f>
        <v>Can't Say</v>
      </c>
      <c r="H5" s="100" t="str">
        <f>HLOOKUP("Took the Survey",'HRBPs demographics data'!$C$1:$T$39,MATCH(H$1,'HRBPs demographics data'!$I$1:$I$38,0),FALSE)</f>
        <v>Can't Say</v>
      </c>
      <c r="I5" s="100" t="str">
        <f>HLOOKUP("Took the Survey",'HRBPs demographics data'!$C$1:$T$39,MATCH(I$1,'HRBPs demographics data'!$I$1:$I$38,0),FALSE)</f>
        <v>Can't Say</v>
      </c>
      <c r="J5" s="100" t="str">
        <f>HLOOKUP("Took the Survey",'HRBPs demographics data'!$C$1:$T$39,MATCH(J$1,'HRBPs demographics data'!$I$1:$I$38,0),FALSE)</f>
        <v>Can't Say</v>
      </c>
      <c r="K5" s="100" t="str">
        <f>HLOOKUP("Took the Survey",'HRBPs demographics data'!$C$1:$T$39,MATCH(K$1,'HRBPs demographics data'!$I$1:$I$38,0),FALSE)</f>
        <v>Can't Say</v>
      </c>
      <c r="L5" s="100" t="str">
        <f>HLOOKUP("Took the Survey",'HRBPs demographics data'!$C$1:$T$39,MATCH(L$1,'HRBPs demographics data'!$I$1:$I$38,0),FALSE)</f>
        <v>Yes</v>
      </c>
      <c r="M5" s="100" t="str">
        <f>HLOOKUP("Took the Survey",'HRBPs demographics data'!$C$1:$T$39,MATCH(M$1,'HRBPs demographics data'!$I$1:$I$38,0),FALSE)</f>
        <v>Can't Say</v>
      </c>
      <c r="N5" s="100" t="str">
        <f>HLOOKUP("Took the Survey",'HRBPs demographics data'!$C$1:$T$39,MATCH(N$1,'HRBPs demographics data'!$I$1:$I$38,0),FALSE)</f>
        <v>Can't Say</v>
      </c>
      <c r="O5" s="100" t="str">
        <f>HLOOKUP("Took the Survey",'HRBPs demographics data'!$C$1:$T$39,MATCH(O$1,'HRBPs demographics data'!$I$1:$I$38,0),FALSE)</f>
        <v>Can't Say</v>
      </c>
      <c r="P5" s="100" t="str">
        <f>HLOOKUP("Took the Survey",'HRBPs demographics data'!$C$1:$T$39,MATCH(P$1,'HRBPs demographics data'!$I$1:$I$38,0),FALSE)</f>
        <v>Can't Say</v>
      </c>
      <c r="Q5" s="100" t="str">
        <f>HLOOKUP("Took the Survey",'HRBPs demographics data'!$C$1:$T$39,MATCH(Q$1,'HRBPs demographics data'!$I$1:$I$38,0),FALSE)</f>
        <v>Can't Say</v>
      </c>
      <c r="R5" s="100" t="str">
        <f>HLOOKUP("Took the Survey",'HRBPs demographics data'!$C$1:$T$39,MATCH(R$1,'HRBPs demographics data'!$I$1:$I$38,0),FALSE)</f>
        <v>Can't Say</v>
      </c>
      <c r="S5" s="100" t="str">
        <f>HLOOKUP("Took the Survey",'HRBPs demographics data'!$C$1:$T$39,MATCH(S$1,'HRBPs demographics data'!$I$1:$I$38,0),FALSE)</f>
        <v>Can't Say</v>
      </c>
    </row>
    <row r="6" spans="1:19" s="13" customFormat="1" ht="18" x14ac:dyDescent="0.35">
      <c r="A6" s="85"/>
      <c r="B6" s="12"/>
      <c r="C6" s="12"/>
      <c r="D6" s="12"/>
      <c r="E6" s="12"/>
      <c r="F6" s="12"/>
      <c r="G6" s="12"/>
      <c r="H6" s="12"/>
      <c r="I6" s="12"/>
      <c r="J6" s="12"/>
      <c r="K6" s="12"/>
      <c r="L6" s="12"/>
    </row>
    <row r="7" spans="1:19" s="5" customFormat="1" ht="18" x14ac:dyDescent="0.3">
      <c r="A7" s="86" t="s">
        <v>27</v>
      </c>
    </row>
    <row r="8" spans="1:19" s="6" customFormat="1" ht="160.80000000000001" customHeight="1" x14ac:dyDescent="0.3">
      <c r="A8" s="77" t="s">
        <v>50</v>
      </c>
      <c r="B8" s="76" t="s">
        <v>56</v>
      </c>
      <c r="C8" s="76" t="s">
        <v>63</v>
      </c>
      <c r="D8" s="76" t="s">
        <v>63</v>
      </c>
      <c r="E8" s="76" t="s">
        <v>60</v>
      </c>
      <c r="F8" s="76" t="s">
        <v>59</v>
      </c>
      <c r="G8" s="81" t="s">
        <v>62</v>
      </c>
      <c r="H8" s="76" t="s">
        <v>58</v>
      </c>
      <c r="I8" s="76" t="s">
        <v>63</v>
      </c>
      <c r="J8" s="76"/>
      <c r="K8" s="76" t="s">
        <v>63</v>
      </c>
      <c r="L8" s="76" t="s">
        <v>57</v>
      </c>
      <c r="M8" s="82" t="s">
        <v>1533</v>
      </c>
      <c r="N8" s="82" t="s">
        <v>1531</v>
      </c>
      <c r="O8" s="82" t="s">
        <v>1535</v>
      </c>
      <c r="P8" s="82" t="s">
        <v>1534</v>
      </c>
      <c r="Q8" s="82" t="s">
        <v>1536</v>
      </c>
      <c r="R8" s="82" t="s">
        <v>1532</v>
      </c>
      <c r="S8" s="82" t="s">
        <v>1537</v>
      </c>
    </row>
    <row r="9" spans="1:19" s="6" customFormat="1" ht="121.8" customHeight="1" x14ac:dyDescent="0.3">
      <c r="A9" s="77" t="s">
        <v>51</v>
      </c>
      <c r="B9" s="83"/>
      <c r="C9" s="83"/>
      <c r="D9" s="83"/>
      <c r="E9" s="83"/>
      <c r="F9" s="83"/>
      <c r="G9" s="83"/>
      <c r="H9" s="83"/>
      <c r="I9" s="83"/>
      <c r="J9" s="83"/>
      <c r="K9" s="83"/>
      <c r="L9" s="83" t="s">
        <v>61</v>
      </c>
      <c r="M9" s="82" t="s">
        <v>1541</v>
      </c>
      <c r="N9" s="83"/>
      <c r="O9" s="82" t="s">
        <v>1538</v>
      </c>
      <c r="P9" s="83"/>
      <c r="Q9" s="82" t="s">
        <v>1540</v>
      </c>
      <c r="R9" s="83"/>
      <c r="S9" s="82" t="s">
        <v>1539</v>
      </c>
    </row>
    <row r="10" spans="1:19" s="6" customFormat="1" ht="43.5" customHeight="1" x14ac:dyDescent="0.3">
      <c r="A10" s="84" t="s">
        <v>28</v>
      </c>
      <c r="B10" s="189" t="s">
        <v>28</v>
      </c>
      <c r="C10" s="190"/>
      <c r="D10" s="190"/>
      <c r="E10" s="190"/>
      <c r="F10" s="190"/>
      <c r="G10" s="190"/>
      <c r="H10" s="190"/>
      <c r="I10" s="190"/>
      <c r="J10" s="190"/>
      <c r="K10" s="190"/>
      <c r="L10" s="190"/>
      <c r="M10" s="190"/>
      <c r="N10" s="190"/>
      <c r="O10" s="190"/>
      <c r="P10" s="190"/>
      <c r="Q10" s="190"/>
      <c r="R10" s="190"/>
      <c r="S10" s="190"/>
    </row>
    <row r="11" spans="1:19" s="6" customFormat="1" ht="36.299999999999997" customHeight="1" x14ac:dyDescent="0.3">
      <c r="A11" s="77" t="s">
        <v>30</v>
      </c>
      <c r="B11" s="83" t="s">
        <v>39</v>
      </c>
      <c r="C11" s="83" t="s">
        <v>39</v>
      </c>
      <c r="D11" s="83" t="s">
        <v>39</v>
      </c>
      <c r="E11" s="83" t="s">
        <v>39</v>
      </c>
      <c r="F11" s="83" t="s">
        <v>40</v>
      </c>
      <c r="G11" s="83" t="s">
        <v>39</v>
      </c>
      <c r="H11" s="83" t="s">
        <v>39</v>
      </c>
      <c r="I11" s="83" t="s">
        <v>39</v>
      </c>
      <c r="J11" s="83"/>
      <c r="K11" s="83" t="s">
        <v>39</v>
      </c>
      <c r="L11" s="83" t="s">
        <v>40</v>
      </c>
      <c r="M11" s="82" t="s">
        <v>39</v>
      </c>
      <c r="N11" s="82" t="s">
        <v>40</v>
      </c>
      <c r="O11" s="76" t="s">
        <v>1542</v>
      </c>
      <c r="P11" s="82" t="s">
        <v>40</v>
      </c>
      <c r="Q11" s="76" t="s">
        <v>1542</v>
      </c>
      <c r="R11" s="82" t="s">
        <v>40</v>
      </c>
      <c r="S11" s="82" t="s">
        <v>39</v>
      </c>
    </row>
    <row r="12" spans="1:19" s="6" customFormat="1" ht="21.9" customHeight="1" x14ac:dyDescent="0.3">
      <c r="A12" s="78" t="s">
        <v>29</v>
      </c>
      <c r="B12" s="83" t="s">
        <v>42</v>
      </c>
      <c r="C12" s="83" t="s">
        <v>40</v>
      </c>
      <c r="D12" s="83" t="s">
        <v>40</v>
      </c>
      <c r="E12" s="83" t="s">
        <v>40</v>
      </c>
      <c r="F12" s="83" t="s">
        <v>39</v>
      </c>
      <c r="G12" s="83" t="s">
        <v>40</v>
      </c>
      <c r="H12" s="83" t="s">
        <v>40</v>
      </c>
      <c r="I12" s="83" t="s">
        <v>40</v>
      </c>
      <c r="J12" s="83"/>
      <c r="K12" s="83" t="s">
        <v>40</v>
      </c>
      <c r="L12" s="83" t="s">
        <v>42</v>
      </c>
      <c r="M12" s="82" t="s">
        <v>40</v>
      </c>
      <c r="N12" s="82" t="s">
        <v>40</v>
      </c>
      <c r="O12" s="82" t="s">
        <v>40</v>
      </c>
      <c r="P12" s="82" t="s">
        <v>40</v>
      </c>
      <c r="Q12" s="82" t="s">
        <v>40</v>
      </c>
      <c r="R12" s="82" t="s">
        <v>40</v>
      </c>
      <c r="S12" s="82" t="s">
        <v>40</v>
      </c>
    </row>
    <row r="13" spans="1:19" s="6" customFormat="1" ht="21.9" customHeight="1" x14ac:dyDescent="0.3">
      <c r="A13" s="77" t="s">
        <v>31</v>
      </c>
      <c r="B13" s="83" t="s">
        <v>39</v>
      </c>
      <c r="C13" s="83" t="s">
        <v>39</v>
      </c>
      <c r="D13" s="83" t="s">
        <v>40</v>
      </c>
      <c r="E13" s="83" t="s">
        <v>39</v>
      </c>
      <c r="F13" s="83" t="s">
        <v>40</v>
      </c>
      <c r="G13" s="83" t="s">
        <v>39</v>
      </c>
      <c r="H13" s="83" t="s">
        <v>39</v>
      </c>
      <c r="I13" s="83" t="s">
        <v>39</v>
      </c>
      <c r="J13" s="83"/>
      <c r="K13" s="83" t="s">
        <v>39</v>
      </c>
      <c r="L13" s="83" t="s">
        <v>39</v>
      </c>
      <c r="M13" s="83" t="s">
        <v>39</v>
      </c>
      <c r="N13" s="83" t="s">
        <v>39</v>
      </c>
      <c r="O13" s="83" t="s">
        <v>39</v>
      </c>
      <c r="P13" s="83" t="s">
        <v>39</v>
      </c>
      <c r="Q13" s="83" t="s">
        <v>39</v>
      </c>
      <c r="R13" s="82" t="s">
        <v>1544</v>
      </c>
      <c r="S13" s="82" t="s">
        <v>1543</v>
      </c>
    </row>
    <row r="14" spans="1:19" s="6" customFormat="1" ht="123.6" customHeight="1" x14ac:dyDescent="0.3">
      <c r="A14" s="77" t="s">
        <v>1546</v>
      </c>
      <c r="B14" s="83"/>
      <c r="C14" s="83"/>
      <c r="D14" s="83"/>
      <c r="E14" s="83"/>
      <c r="F14" s="83"/>
      <c r="G14" s="83"/>
      <c r="H14" s="83"/>
      <c r="I14" s="83"/>
      <c r="J14" s="83"/>
      <c r="K14" s="83"/>
      <c r="L14" s="83"/>
      <c r="M14" s="82" t="s">
        <v>1547</v>
      </c>
      <c r="N14" s="82" t="s">
        <v>1550</v>
      </c>
      <c r="O14" s="82" t="s">
        <v>1549</v>
      </c>
      <c r="P14" s="82" t="s">
        <v>1548</v>
      </c>
      <c r="Q14" s="82" t="s">
        <v>1545</v>
      </c>
      <c r="R14" s="82" t="s">
        <v>1552</v>
      </c>
      <c r="S14" s="82" t="s">
        <v>1551</v>
      </c>
    </row>
    <row r="15" spans="1:19" s="6" customFormat="1" ht="36.299999999999997" customHeight="1" x14ac:dyDescent="0.3">
      <c r="A15" s="77" t="s">
        <v>32</v>
      </c>
      <c r="B15" s="83" t="s">
        <v>40</v>
      </c>
      <c r="C15" s="83" t="s">
        <v>40</v>
      </c>
      <c r="D15" s="83" t="s">
        <v>40</v>
      </c>
      <c r="E15" s="83" t="s">
        <v>42</v>
      </c>
      <c r="F15" s="83" t="s">
        <v>39</v>
      </c>
      <c r="G15" s="83" t="s">
        <v>1821</v>
      </c>
      <c r="H15" s="83" t="s">
        <v>39</v>
      </c>
      <c r="I15" s="83" t="s">
        <v>39</v>
      </c>
      <c r="J15" s="83"/>
      <c r="K15" s="83" t="s">
        <v>39</v>
      </c>
      <c r="L15" s="83" t="s">
        <v>40</v>
      </c>
      <c r="M15" s="82" t="s">
        <v>39</v>
      </c>
      <c r="N15" s="82" t="s">
        <v>1543</v>
      </c>
      <c r="O15" s="82" t="s">
        <v>1554</v>
      </c>
      <c r="P15" s="82" t="s">
        <v>1555</v>
      </c>
      <c r="Q15" s="82" t="s">
        <v>40</v>
      </c>
      <c r="R15" s="82" t="s">
        <v>1553</v>
      </c>
      <c r="S15" s="82" t="s">
        <v>1553</v>
      </c>
    </row>
    <row r="16" spans="1:19" s="6" customFormat="1" ht="93.9" customHeight="1" x14ac:dyDescent="0.3">
      <c r="A16" s="77" t="s">
        <v>33</v>
      </c>
      <c r="B16" s="83" t="s">
        <v>40</v>
      </c>
      <c r="C16" s="83" t="s">
        <v>42</v>
      </c>
      <c r="D16" s="83" t="s">
        <v>42</v>
      </c>
      <c r="E16" s="83" t="s">
        <v>42</v>
      </c>
      <c r="F16" s="83" t="s">
        <v>42</v>
      </c>
      <c r="G16" s="83" t="s">
        <v>40</v>
      </c>
      <c r="H16" s="83" t="s">
        <v>42</v>
      </c>
      <c r="I16" s="83" t="s">
        <v>42</v>
      </c>
      <c r="J16" s="83"/>
      <c r="K16" s="83" t="s">
        <v>40</v>
      </c>
      <c r="L16" s="83" t="s">
        <v>40</v>
      </c>
      <c r="M16" s="82" t="s">
        <v>42</v>
      </c>
      <c r="N16" s="82" t="s">
        <v>1558</v>
      </c>
      <c r="O16" s="82" t="s">
        <v>40</v>
      </c>
      <c r="P16" s="82" t="s">
        <v>1559</v>
      </c>
      <c r="Q16" s="82" t="s">
        <v>40</v>
      </c>
      <c r="R16" s="82" t="s">
        <v>1557</v>
      </c>
      <c r="S16" s="82" t="s">
        <v>1556</v>
      </c>
    </row>
    <row r="17" spans="1:19" s="6" customFormat="1" ht="84.6" customHeight="1" x14ac:dyDescent="0.3">
      <c r="A17" s="77" t="s">
        <v>34</v>
      </c>
      <c r="B17" s="83" t="s">
        <v>39</v>
      </c>
      <c r="C17" s="83" t="s">
        <v>39</v>
      </c>
      <c r="D17" s="83" t="s">
        <v>40</v>
      </c>
      <c r="E17" s="83" t="s">
        <v>40</v>
      </c>
      <c r="F17" s="83" t="s">
        <v>40</v>
      </c>
      <c r="G17" s="83" t="s">
        <v>40</v>
      </c>
      <c r="H17" s="83" t="s">
        <v>40</v>
      </c>
      <c r="I17" s="83" t="s">
        <v>40</v>
      </c>
      <c r="J17" s="83"/>
      <c r="K17" s="83" t="s">
        <v>40</v>
      </c>
      <c r="L17" s="83" t="s">
        <v>40</v>
      </c>
      <c r="M17" s="82" t="s">
        <v>1823</v>
      </c>
      <c r="N17" s="82" t="s">
        <v>40</v>
      </c>
      <c r="O17" s="82" t="s">
        <v>40</v>
      </c>
      <c r="P17" s="82" t="s">
        <v>1556</v>
      </c>
      <c r="Q17" s="82" t="s">
        <v>40</v>
      </c>
      <c r="R17" s="82" t="s">
        <v>1822</v>
      </c>
      <c r="S17" s="82" t="s">
        <v>1543</v>
      </c>
    </row>
    <row r="18" spans="1:19" s="6" customFormat="1" ht="21.9" customHeight="1" x14ac:dyDescent="0.3">
      <c r="A18" s="77" t="s">
        <v>35</v>
      </c>
      <c r="B18" s="83"/>
      <c r="C18" s="83" t="s">
        <v>40</v>
      </c>
      <c r="D18" s="83" t="s">
        <v>40</v>
      </c>
      <c r="E18" s="83" t="s">
        <v>44</v>
      </c>
      <c r="F18" s="83"/>
      <c r="G18" s="83" t="s">
        <v>39</v>
      </c>
      <c r="H18" s="83" t="s">
        <v>43</v>
      </c>
      <c r="I18" s="83" t="s">
        <v>40</v>
      </c>
      <c r="J18" s="83"/>
      <c r="K18" s="83" t="s">
        <v>39</v>
      </c>
      <c r="L18" s="83" t="s">
        <v>40</v>
      </c>
      <c r="M18" s="82" t="s">
        <v>1553</v>
      </c>
      <c r="N18" s="82" t="s">
        <v>1556</v>
      </c>
      <c r="O18" s="82" t="s">
        <v>1553</v>
      </c>
      <c r="P18" s="82" t="s">
        <v>1553</v>
      </c>
      <c r="Q18" s="82" t="s">
        <v>1553</v>
      </c>
      <c r="R18" s="82" t="s">
        <v>1553</v>
      </c>
      <c r="S18" s="82" t="s">
        <v>1553</v>
      </c>
    </row>
    <row r="19" spans="1:19" s="6" customFormat="1" ht="21.9" customHeight="1" x14ac:dyDescent="0.3">
      <c r="A19" s="77" t="s">
        <v>36</v>
      </c>
      <c r="B19" s="83" t="s">
        <v>42</v>
      </c>
      <c r="C19" s="83" t="s">
        <v>42</v>
      </c>
      <c r="D19" s="83" t="s">
        <v>42</v>
      </c>
      <c r="E19" s="83"/>
      <c r="F19" s="83" t="s">
        <v>42</v>
      </c>
      <c r="G19" s="83" t="s">
        <v>45</v>
      </c>
      <c r="H19" s="83" t="s">
        <v>42</v>
      </c>
      <c r="I19" s="83" t="s">
        <v>42</v>
      </c>
      <c r="J19" s="83"/>
      <c r="K19" s="83" t="s">
        <v>42</v>
      </c>
      <c r="L19" s="83" t="s">
        <v>42</v>
      </c>
      <c r="M19" s="82" t="s">
        <v>42</v>
      </c>
      <c r="N19" s="82" t="s">
        <v>42</v>
      </c>
      <c r="O19" s="82" t="s">
        <v>42</v>
      </c>
      <c r="P19" s="82" t="s">
        <v>42</v>
      </c>
      <c r="Q19" s="82" t="s">
        <v>42</v>
      </c>
      <c r="R19" s="82" t="s">
        <v>42</v>
      </c>
      <c r="S19" s="82" t="s">
        <v>42</v>
      </c>
    </row>
    <row r="20" spans="1:19" s="6" customFormat="1" ht="36.299999999999997" customHeight="1" x14ac:dyDescent="0.3">
      <c r="A20" s="77" t="s">
        <v>37</v>
      </c>
      <c r="B20" s="83" t="s">
        <v>40</v>
      </c>
      <c r="C20" s="83" t="s">
        <v>40</v>
      </c>
      <c r="D20" s="83" t="s">
        <v>40</v>
      </c>
      <c r="E20" s="83" t="s">
        <v>40</v>
      </c>
      <c r="F20" s="83" t="s">
        <v>40</v>
      </c>
      <c r="G20" s="83" t="s">
        <v>39</v>
      </c>
      <c r="H20" s="83" t="s">
        <v>39</v>
      </c>
      <c r="I20" s="83" t="s">
        <v>40</v>
      </c>
      <c r="J20" s="83"/>
      <c r="K20" s="83" t="s">
        <v>40</v>
      </c>
      <c r="L20" s="83" t="s">
        <v>40</v>
      </c>
      <c r="M20" s="82" t="s">
        <v>39</v>
      </c>
      <c r="N20" s="82" t="s">
        <v>40</v>
      </c>
      <c r="O20" s="83"/>
      <c r="P20" s="82" t="s">
        <v>40</v>
      </c>
      <c r="Q20" s="82" t="s">
        <v>40</v>
      </c>
      <c r="R20" s="82" t="s">
        <v>1560</v>
      </c>
      <c r="S20" s="82" t="s">
        <v>1553</v>
      </c>
    </row>
    <row r="21" spans="1:19" s="6" customFormat="1" ht="36.299999999999997" customHeight="1" x14ac:dyDescent="0.3">
      <c r="A21" s="77" t="s">
        <v>38</v>
      </c>
      <c r="B21" s="83" t="s">
        <v>40</v>
      </c>
      <c r="C21" s="83" t="s">
        <v>42</v>
      </c>
      <c r="D21" s="83" t="s">
        <v>42</v>
      </c>
      <c r="E21" s="83" t="s">
        <v>40</v>
      </c>
      <c r="F21" s="83" t="s">
        <v>40</v>
      </c>
      <c r="G21" s="83" t="s">
        <v>40</v>
      </c>
      <c r="H21" s="83" t="s">
        <v>42</v>
      </c>
      <c r="I21" s="83" t="s">
        <v>42</v>
      </c>
      <c r="J21" s="83"/>
      <c r="K21" s="83" t="s">
        <v>40</v>
      </c>
      <c r="L21" s="83" t="s">
        <v>40</v>
      </c>
      <c r="M21" s="82" t="s">
        <v>42</v>
      </c>
      <c r="N21" s="82" t="s">
        <v>1824</v>
      </c>
      <c r="O21" s="83"/>
      <c r="P21" s="82" t="s">
        <v>1556</v>
      </c>
      <c r="Q21" s="82" t="s">
        <v>1557</v>
      </c>
      <c r="R21" s="82" t="s">
        <v>42</v>
      </c>
      <c r="S21" s="82" t="s">
        <v>42</v>
      </c>
    </row>
    <row r="22" spans="1:19" s="6" customFormat="1" ht="122.7" customHeight="1" x14ac:dyDescent="0.3">
      <c r="A22" s="77" t="s">
        <v>52</v>
      </c>
      <c r="B22" s="83"/>
      <c r="C22" s="83"/>
      <c r="D22" s="83"/>
      <c r="E22" s="83"/>
      <c r="F22" s="83"/>
      <c r="G22" s="83"/>
      <c r="H22" s="83"/>
      <c r="I22" s="76" t="s">
        <v>64</v>
      </c>
      <c r="J22" s="76"/>
      <c r="K22" s="83"/>
      <c r="L22" s="83"/>
      <c r="M22" s="83"/>
      <c r="N22" s="83"/>
      <c r="O22" s="83"/>
      <c r="P22" s="83"/>
      <c r="Q22" s="83"/>
      <c r="R22" s="83"/>
      <c r="S22" s="83"/>
    </row>
    <row r="23" spans="1:19" s="6" customFormat="1" ht="122.7" customHeight="1" x14ac:dyDescent="0.3">
      <c r="A23" s="77" t="s">
        <v>53</v>
      </c>
      <c r="B23" s="83"/>
      <c r="C23" s="83"/>
      <c r="D23" s="83"/>
      <c r="E23" s="83"/>
      <c r="F23" s="83"/>
      <c r="G23" s="83"/>
      <c r="H23" s="83"/>
      <c r="I23" s="83"/>
      <c r="J23" s="83"/>
      <c r="K23" s="83"/>
      <c r="L23" s="83"/>
      <c r="M23" s="82" t="s">
        <v>25</v>
      </c>
      <c r="N23" s="82" t="s">
        <v>25</v>
      </c>
      <c r="O23" s="82"/>
      <c r="P23" s="82" t="s">
        <v>25</v>
      </c>
      <c r="Q23" s="82" t="s">
        <v>25</v>
      </c>
      <c r="R23" s="82" t="s">
        <v>25</v>
      </c>
      <c r="S23" s="82" t="s">
        <v>24</v>
      </c>
    </row>
    <row r="24" spans="1:19" s="6" customFormat="1" ht="50.7" customHeight="1" x14ac:dyDescent="0.3">
      <c r="A24" s="77" t="s">
        <v>1561</v>
      </c>
      <c r="B24" s="83"/>
      <c r="C24" s="83"/>
      <c r="D24" s="83"/>
      <c r="E24" s="83"/>
      <c r="F24" s="83"/>
      <c r="G24" s="83"/>
      <c r="H24" s="83"/>
      <c r="I24" s="83"/>
      <c r="J24" s="83"/>
      <c r="K24" s="83"/>
      <c r="L24" s="83"/>
      <c r="M24" s="82" t="s">
        <v>1563</v>
      </c>
      <c r="N24" s="82" t="s">
        <v>1562</v>
      </c>
      <c r="O24" s="82"/>
      <c r="P24" s="82" t="s">
        <v>1562</v>
      </c>
      <c r="Q24" s="82" t="s">
        <v>25</v>
      </c>
      <c r="R24" s="82" t="s">
        <v>1565</v>
      </c>
      <c r="S24" s="82" t="s">
        <v>1562</v>
      </c>
    </row>
    <row r="25" spans="1:19" s="6" customFormat="1" ht="116.4" customHeight="1" x14ac:dyDescent="0.3">
      <c r="A25" s="77" t="s">
        <v>1564</v>
      </c>
      <c r="B25" s="83"/>
      <c r="C25" s="83"/>
      <c r="D25" s="83"/>
      <c r="E25" s="83"/>
      <c r="F25" s="83"/>
      <c r="G25" s="83"/>
      <c r="H25" s="83"/>
      <c r="I25" s="83"/>
      <c r="J25" s="83"/>
      <c r="K25" s="83"/>
      <c r="L25" s="83"/>
      <c r="M25" s="82" t="s">
        <v>1571</v>
      </c>
      <c r="N25" s="82" t="s">
        <v>1570</v>
      </c>
      <c r="O25" s="82"/>
      <c r="P25" s="82" t="s">
        <v>1567</v>
      </c>
      <c r="Q25" s="82" t="s">
        <v>1569</v>
      </c>
      <c r="R25" s="82" t="s">
        <v>1568</v>
      </c>
      <c r="S25" s="82" t="s">
        <v>1566</v>
      </c>
    </row>
    <row r="26" spans="1:19" s="6" customFormat="1" ht="207" customHeight="1" x14ac:dyDescent="0.3">
      <c r="A26" s="77" t="s">
        <v>54</v>
      </c>
      <c r="B26" s="83" t="s">
        <v>65</v>
      </c>
      <c r="C26" s="83" t="s">
        <v>65</v>
      </c>
      <c r="D26" s="83" t="s">
        <v>65</v>
      </c>
      <c r="E26" s="83" t="s">
        <v>66</v>
      </c>
      <c r="F26" s="83" t="s">
        <v>66</v>
      </c>
      <c r="G26" s="83" t="s">
        <v>66</v>
      </c>
      <c r="H26" s="83" t="s">
        <v>66</v>
      </c>
      <c r="I26" s="83" t="s">
        <v>65</v>
      </c>
      <c r="J26" s="83"/>
      <c r="K26" s="83" t="s">
        <v>65</v>
      </c>
      <c r="L26" s="83" t="s">
        <v>66</v>
      </c>
      <c r="M26" s="82" t="s">
        <v>1574</v>
      </c>
      <c r="N26" s="82" t="s">
        <v>184</v>
      </c>
      <c r="O26" s="83"/>
      <c r="P26" s="82" t="s">
        <v>184</v>
      </c>
      <c r="Q26" s="82" t="s">
        <v>65</v>
      </c>
      <c r="R26" s="82" t="s">
        <v>184</v>
      </c>
      <c r="S26" s="82" t="s">
        <v>1577</v>
      </c>
    </row>
    <row r="27" spans="1:19" s="6" customFormat="1" ht="169.8" customHeight="1" x14ac:dyDescent="0.3">
      <c r="A27" s="77" t="s">
        <v>1668</v>
      </c>
      <c r="B27" s="83"/>
      <c r="C27" s="83"/>
      <c r="D27" s="83"/>
      <c r="E27" s="76" t="s">
        <v>72</v>
      </c>
      <c r="F27" s="76" t="s">
        <v>69</v>
      </c>
      <c r="G27" s="76" t="s">
        <v>70</v>
      </c>
      <c r="H27" s="76" t="s">
        <v>68</v>
      </c>
      <c r="I27" s="83"/>
      <c r="J27" s="83"/>
      <c r="K27" s="76" t="s">
        <v>67</v>
      </c>
      <c r="L27" s="76" t="s">
        <v>71</v>
      </c>
      <c r="M27" s="83"/>
      <c r="N27" s="83"/>
      <c r="O27" s="83"/>
      <c r="P27" s="83"/>
      <c r="Q27" s="82" t="s">
        <v>1572</v>
      </c>
      <c r="R27" s="82" t="s">
        <v>1575</v>
      </c>
      <c r="S27" s="83"/>
    </row>
    <row r="28" spans="1:19" s="6" customFormat="1" ht="50.7" customHeight="1" x14ac:dyDescent="0.3">
      <c r="A28" s="77" t="s">
        <v>46</v>
      </c>
      <c r="B28" s="83" t="s">
        <v>25</v>
      </c>
      <c r="C28" s="83" t="s">
        <v>25</v>
      </c>
      <c r="D28" s="83" t="s">
        <v>25</v>
      </c>
      <c r="E28" s="83" t="s">
        <v>25</v>
      </c>
      <c r="F28" s="83" t="s">
        <v>25</v>
      </c>
      <c r="G28" s="83" t="s">
        <v>25</v>
      </c>
      <c r="H28" s="83" t="s">
        <v>25</v>
      </c>
      <c r="I28" s="83" t="s">
        <v>25</v>
      </c>
      <c r="J28" s="83"/>
      <c r="K28" s="83" t="s">
        <v>25</v>
      </c>
      <c r="L28" s="83" t="s">
        <v>25</v>
      </c>
      <c r="M28" s="83"/>
      <c r="N28" s="83"/>
      <c r="O28" s="83"/>
      <c r="P28" s="83"/>
      <c r="Q28" s="83"/>
      <c r="R28" s="83"/>
      <c r="S28" s="83"/>
    </row>
    <row r="29" spans="1:19" s="6" customFormat="1" ht="50.7" customHeight="1" x14ac:dyDescent="0.3">
      <c r="A29" s="77" t="s">
        <v>47</v>
      </c>
      <c r="B29" s="83" t="s">
        <v>25</v>
      </c>
      <c r="C29" s="83" t="s">
        <v>25</v>
      </c>
      <c r="D29" s="83" t="s">
        <v>25</v>
      </c>
      <c r="E29" s="83" t="s">
        <v>25</v>
      </c>
      <c r="F29" s="83" t="s">
        <v>25</v>
      </c>
      <c r="G29" s="83" t="s">
        <v>25</v>
      </c>
      <c r="H29" s="83" t="s">
        <v>25</v>
      </c>
      <c r="I29" s="83" t="s">
        <v>25</v>
      </c>
      <c r="J29" s="83"/>
      <c r="K29" s="83" t="s">
        <v>25</v>
      </c>
      <c r="L29" s="83" t="s">
        <v>25</v>
      </c>
      <c r="M29" s="83"/>
      <c r="N29" s="83"/>
      <c r="O29" s="83"/>
      <c r="P29" s="83"/>
      <c r="Q29" s="83"/>
      <c r="R29" s="83"/>
      <c r="S29" s="83"/>
    </row>
    <row r="30" spans="1:19" s="6" customFormat="1" ht="74.400000000000006" customHeight="1" x14ac:dyDescent="0.3">
      <c r="A30" s="77" t="s">
        <v>48</v>
      </c>
      <c r="B30" s="83" t="s">
        <v>25</v>
      </c>
      <c r="C30" s="83" t="s">
        <v>25</v>
      </c>
      <c r="D30" s="83" t="s">
        <v>25</v>
      </c>
      <c r="E30" s="83" t="s">
        <v>25</v>
      </c>
      <c r="F30" s="83" t="s">
        <v>25</v>
      </c>
      <c r="G30" s="83" t="s">
        <v>25</v>
      </c>
      <c r="H30" s="83" t="s">
        <v>25</v>
      </c>
      <c r="I30" s="83" t="s">
        <v>25</v>
      </c>
      <c r="J30" s="83"/>
      <c r="K30" s="83" t="s">
        <v>25</v>
      </c>
      <c r="L30" s="83" t="s">
        <v>25</v>
      </c>
      <c r="M30" s="76" t="s">
        <v>1578</v>
      </c>
      <c r="N30" s="83" t="s">
        <v>25</v>
      </c>
      <c r="O30" s="83"/>
      <c r="P30" s="83" t="s">
        <v>25</v>
      </c>
      <c r="Q30" s="82" t="s">
        <v>187</v>
      </c>
      <c r="R30" s="82" t="s">
        <v>187</v>
      </c>
      <c r="S30" s="83" t="s">
        <v>25</v>
      </c>
    </row>
    <row r="31" spans="1:19" s="6" customFormat="1" ht="93.9" customHeight="1" x14ac:dyDescent="0.3">
      <c r="A31" s="77" t="s">
        <v>55</v>
      </c>
      <c r="B31" s="83"/>
      <c r="C31" s="83"/>
      <c r="D31" s="83"/>
      <c r="E31" s="83"/>
      <c r="F31" s="83"/>
      <c r="G31" s="83"/>
      <c r="H31" s="83"/>
      <c r="I31" s="83"/>
      <c r="J31" s="83"/>
      <c r="K31" s="83"/>
      <c r="L31" s="83"/>
      <c r="M31" s="76" t="s">
        <v>1576</v>
      </c>
      <c r="N31" s="76" t="s">
        <v>1580</v>
      </c>
      <c r="O31" s="83"/>
      <c r="P31" s="76" t="s">
        <v>1581</v>
      </c>
      <c r="Q31" s="82" t="s">
        <v>1573</v>
      </c>
      <c r="R31" s="76" t="s">
        <v>1579</v>
      </c>
      <c r="S31" s="76" t="s">
        <v>1576</v>
      </c>
    </row>
    <row r="32" spans="1:19" s="6" customFormat="1" ht="271.8" customHeight="1" x14ac:dyDescent="0.3">
      <c r="A32" s="152" t="s">
        <v>1761</v>
      </c>
      <c r="B32" s="76" t="s">
        <v>1763</v>
      </c>
      <c r="C32" s="76" t="s">
        <v>1769</v>
      </c>
      <c r="D32" s="76" t="s">
        <v>1764</v>
      </c>
      <c r="E32" s="76" t="s">
        <v>1762</v>
      </c>
      <c r="F32" s="76" t="s">
        <v>1767</v>
      </c>
      <c r="G32" s="76" t="s">
        <v>1765</v>
      </c>
      <c r="H32" s="76" t="s">
        <v>1770</v>
      </c>
      <c r="I32" s="76" t="s">
        <v>1771</v>
      </c>
      <c r="J32" s="76"/>
      <c r="K32" s="76" t="s">
        <v>1767</v>
      </c>
      <c r="L32" s="76" t="s">
        <v>1766</v>
      </c>
      <c r="M32" s="83"/>
      <c r="N32" s="96" t="s">
        <v>1772</v>
      </c>
      <c r="O32" s="83"/>
      <c r="P32" s="83"/>
      <c r="Q32" s="82" t="s">
        <v>1773</v>
      </c>
      <c r="R32" s="82" t="s">
        <v>1768</v>
      </c>
      <c r="S32" s="83"/>
    </row>
    <row r="33" spans="1:19" s="6" customFormat="1" ht="65.099999999999994" customHeight="1" x14ac:dyDescent="0.3">
      <c r="A33" s="77" t="s">
        <v>49</v>
      </c>
      <c r="B33" s="83" t="s">
        <v>25</v>
      </c>
      <c r="C33" s="83" t="s">
        <v>25</v>
      </c>
      <c r="D33" s="83" t="s">
        <v>25</v>
      </c>
      <c r="E33" s="83" t="s">
        <v>25</v>
      </c>
      <c r="F33" s="83" t="s">
        <v>25</v>
      </c>
      <c r="G33" s="83" t="s">
        <v>25</v>
      </c>
      <c r="H33" s="83" t="s">
        <v>25</v>
      </c>
      <c r="I33" s="83" t="s">
        <v>25</v>
      </c>
      <c r="J33" s="83"/>
      <c r="K33" s="83" t="s">
        <v>25</v>
      </c>
      <c r="L33" s="83" t="s">
        <v>25</v>
      </c>
      <c r="M33" s="83"/>
      <c r="N33" s="83"/>
      <c r="O33" s="83"/>
      <c r="P33" s="83"/>
      <c r="Q33" s="83"/>
      <c r="R33" s="83"/>
      <c r="S33" s="83"/>
    </row>
    <row r="34" spans="1:19" x14ac:dyDescent="0.3">
      <c r="A34" s="79"/>
    </row>
    <row r="35" spans="1:19" x14ac:dyDescent="0.3">
      <c r="A35" s="77"/>
    </row>
    <row r="37" spans="1:19" x14ac:dyDescent="0.3">
      <c r="H37" s="19"/>
    </row>
    <row r="38" spans="1:19" x14ac:dyDescent="0.3">
      <c r="H38" s="19"/>
    </row>
    <row r="39" spans="1:19" x14ac:dyDescent="0.3">
      <c r="H39" s="52"/>
    </row>
    <row r="40" spans="1:19" x14ac:dyDescent="0.3">
      <c r="H40" s="19"/>
    </row>
    <row r="41" spans="1:19" x14ac:dyDescent="0.3">
      <c r="H41" s="55"/>
    </row>
  </sheetData>
  <mergeCells count="1">
    <mergeCell ref="B10:S10"/>
  </mergeCells>
  <conditionalFormatting sqref="A8:S9 A10 A11:S33">
    <cfRule type="expression" dxfId="558" priority="3">
      <formula>MOD(ROW(),2)=0</formula>
    </cfRule>
  </conditionalFormatting>
  <conditionalFormatting sqref="B8:S9 B11:S33">
    <cfRule type="containsBlanks" dxfId="557" priority="2">
      <formula>LEN(TRIM(B8))=0</formula>
    </cfRule>
  </conditionalFormatting>
  <conditionalFormatting sqref="B8:S33">
    <cfRule type="containsBlanks" dxfId="556" priority="1">
      <formula>LEN(TRIM(B8))=0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tint="0.59999389629810485"/>
  </sheetPr>
  <dimension ref="A1:AN51"/>
  <sheetViews>
    <sheetView zoomScale="60" zoomScaleNormal="60" workbookViewId="0">
      <pane xSplit="1" ySplit="7" topLeftCell="AI8" activePane="bottomRight" state="frozen"/>
      <selection pane="topRight" activeCell="B1" sqref="B1"/>
      <selection pane="bottomLeft" activeCell="A8" sqref="A8"/>
      <selection pane="bottomRight" activeCell="AP12" sqref="AP12"/>
    </sheetView>
  </sheetViews>
  <sheetFormatPr defaultRowHeight="14.4" outlineLevelCol="2" x14ac:dyDescent="0.3"/>
  <cols>
    <col min="1" max="1" width="33.88671875" style="4" customWidth="1"/>
    <col min="2" max="2" width="38.44140625" customWidth="1" outlineLevel="2"/>
    <col min="3" max="4" width="35.5546875" customWidth="1" outlineLevel="2"/>
    <col min="5" max="5" width="40.6640625" customWidth="1" outlineLevel="2"/>
    <col min="6" max="6" width="26.21875" customWidth="1" outlineLevel="2"/>
    <col min="7" max="7" width="45.21875" customWidth="1" outlineLevel="2"/>
    <col min="8" max="8" width="36.77734375" customWidth="1" outlineLevel="2"/>
    <col min="9" max="9" width="54.77734375" customWidth="1"/>
    <col min="10" max="10" width="28.44140625" customWidth="1"/>
    <col min="11" max="11" width="26.77734375" customWidth="1"/>
    <col min="12" max="12" width="37" customWidth="1"/>
    <col min="13" max="13" width="31.5546875" customWidth="1"/>
    <col min="14" max="14" width="33.109375" customWidth="1"/>
    <col min="15" max="15" width="24.109375" customWidth="1"/>
    <col min="16" max="16" width="30.33203125" customWidth="1"/>
    <col min="17" max="17" width="30.21875" customWidth="1"/>
    <col min="18" max="18" width="33.6640625" customWidth="1"/>
    <col min="19" max="19" width="31" customWidth="1"/>
    <col min="20" max="20" width="39.5546875" customWidth="1"/>
    <col min="21" max="21" width="56.44140625" customWidth="1"/>
    <col min="22" max="22" width="48.44140625" customWidth="1"/>
    <col min="23" max="23" width="37.77734375" customWidth="1"/>
    <col min="24" max="24" width="25.44140625" bestFit="1" customWidth="1"/>
    <col min="25" max="25" width="54.33203125" customWidth="1"/>
    <col min="26" max="26" width="55.88671875" customWidth="1"/>
    <col min="27" max="27" width="28.33203125" customWidth="1"/>
    <col min="28" max="28" width="32" customWidth="1"/>
    <col min="29" max="29" width="28.6640625" customWidth="1"/>
    <col min="30" max="30" width="44.21875" bestFit="1" customWidth="1"/>
    <col min="31" max="31" width="21.77734375" customWidth="1"/>
    <col min="32" max="32" width="23.88671875" customWidth="1"/>
    <col min="33" max="33" width="26.77734375" customWidth="1"/>
    <col min="34" max="34" width="27.109375" customWidth="1"/>
    <col min="35" max="35" width="26.109375" customWidth="1"/>
    <col min="36" max="36" width="18.109375" style="2" customWidth="1"/>
    <col min="37" max="37" width="35" style="2" bestFit="1" customWidth="1"/>
    <col min="38" max="38" width="43.88671875" style="2" customWidth="1"/>
    <col min="39" max="39" width="36.5546875" style="2" customWidth="1"/>
    <col min="40" max="40" width="32" style="2" customWidth="1"/>
  </cols>
  <sheetData>
    <row r="1" spans="1:40" s="123" customFormat="1" ht="21" x14ac:dyDescent="0.4">
      <c r="A1" s="120" t="s">
        <v>26</v>
      </c>
      <c r="B1" s="121" t="s">
        <v>73</v>
      </c>
      <c r="C1" s="121" t="s">
        <v>74</v>
      </c>
      <c r="D1" s="121" t="s">
        <v>457</v>
      </c>
      <c r="E1" s="121" t="s">
        <v>478</v>
      </c>
      <c r="F1" s="121" t="s">
        <v>196</v>
      </c>
      <c r="G1" s="121" t="s">
        <v>75</v>
      </c>
      <c r="H1" s="121" t="s">
        <v>77</v>
      </c>
      <c r="I1" s="122" t="s">
        <v>203</v>
      </c>
      <c r="J1" s="122" t="s">
        <v>204</v>
      </c>
      <c r="K1" s="122" t="s">
        <v>205</v>
      </c>
      <c r="L1" s="121" t="s">
        <v>206</v>
      </c>
      <c r="M1" s="121" t="s">
        <v>207</v>
      </c>
      <c r="N1" s="121" t="s">
        <v>482</v>
      </c>
      <c r="O1" s="121" t="s">
        <v>208</v>
      </c>
      <c r="P1" s="121" t="s">
        <v>209</v>
      </c>
      <c r="Q1" s="121" t="s">
        <v>210</v>
      </c>
      <c r="R1" s="121" t="s">
        <v>499</v>
      </c>
      <c r="S1" s="121" t="s">
        <v>213</v>
      </c>
      <c r="T1" s="121" t="s">
        <v>504</v>
      </c>
      <c r="U1" s="121" t="s">
        <v>571</v>
      </c>
      <c r="V1" s="121" t="s">
        <v>585</v>
      </c>
      <c r="W1" s="121" t="s">
        <v>559</v>
      </c>
      <c r="X1" s="121" t="s">
        <v>574</v>
      </c>
      <c r="Y1" s="121" t="s">
        <v>645</v>
      </c>
      <c r="Z1" s="121" t="s">
        <v>609</v>
      </c>
      <c r="AA1" s="124" t="s">
        <v>717</v>
      </c>
      <c r="AB1" s="124" t="s">
        <v>724</v>
      </c>
      <c r="AC1" s="124" t="s">
        <v>730</v>
      </c>
      <c r="AD1" s="124" t="s">
        <v>736</v>
      </c>
      <c r="AE1" s="124" t="s">
        <v>741</v>
      </c>
      <c r="AF1" s="124" t="s">
        <v>745</v>
      </c>
      <c r="AG1" s="124" t="s">
        <v>750</v>
      </c>
      <c r="AH1" s="124" t="s">
        <v>754</v>
      </c>
      <c r="AI1" s="124" t="s">
        <v>759</v>
      </c>
      <c r="AJ1" s="271" t="s">
        <v>2428</v>
      </c>
      <c r="AK1" s="271" t="s">
        <v>639</v>
      </c>
      <c r="AL1" s="271" t="s">
        <v>712</v>
      </c>
      <c r="AM1" s="271" t="s">
        <v>1747</v>
      </c>
      <c r="AN1" s="271" t="s">
        <v>1726</v>
      </c>
    </row>
    <row r="2" spans="1:40" s="90" customFormat="1" ht="18" x14ac:dyDescent="0.35">
      <c r="A2" s="92" t="s">
        <v>430</v>
      </c>
      <c r="B2" s="100" t="str">
        <f>HLOOKUP($A2,'MaTR demographics data'!$C$1:$T$39,MATCH(B$1,'MaTR demographics data'!$I$1:$I$38,0),FALSE)</f>
        <v>EMEA</v>
      </c>
      <c r="C2" s="100" t="str">
        <f>HLOOKUP($A2,'MaTR demographics data'!$C$1:$T$39,MATCH(C$1,'MaTR demographics data'!$I$1:$I$38,0),FALSE)</f>
        <v>EMEA</v>
      </c>
      <c r="D2" s="100" t="str">
        <f>HLOOKUP($A2,'MaTR demographics data'!$C$1:$T$39,MATCH(D$1,'MaTR demographics data'!$I$1:$I$38,0),FALSE)</f>
        <v>EMEA</v>
      </c>
      <c r="E2" s="100" t="str">
        <f>HLOOKUP($A2,'MaTR demographics data'!$C$1:$T$39,MATCH(E$1,'MaTR demographics data'!$I$1:$I$38,0),FALSE)</f>
        <v>EMEA</v>
      </c>
      <c r="F2" s="100" t="str">
        <f>HLOOKUP($A2,'MaTR demographics data'!$C$1:$T$39,MATCH(F$1,'MaTR demographics data'!$I$1:$I$38,0),FALSE)</f>
        <v>EMEA</v>
      </c>
      <c r="G2" s="100" t="str">
        <f>HLOOKUP($A2,'MaTR demographics data'!$C$1:$T$39,MATCH(G$1,'MaTR demographics data'!$I$1:$I$38,0),FALSE)</f>
        <v>EMEA</v>
      </c>
      <c r="H2" s="100" t="str">
        <f>HLOOKUP($A2,'MaTR demographics data'!$C$1:$T$39,MATCH(H$1,'MaTR demographics data'!$I$1:$I$38,0),FALSE)</f>
        <v>EMEA</v>
      </c>
      <c r="I2" s="100" t="str">
        <f>HLOOKUP($A2,'MaTR demographics data'!$C$1:$T$39,MATCH(I$1,'MaTR demographics data'!$I$1:$I$38,0),FALSE)</f>
        <v>Americas</v>
      </c>
      <c r="J2" s="100" t="str">
        <f>HLOOKUP($A2,'MaTR demographics data'!$C$1:$T$39,MATCH(J$1,'MaTR demographics data'!$I$1:$I$38,0),FALSE)</f>
        <v>Americas</v>
      </c>
      <c r="K2" s="100" t="str">
        <f>HLOOKUP($A2,'MaTR demographics data'!$C$1:$T$39,MATCH(K$1,'MaTR demographics data'!$I$1:$I$38,0),FALSE)</f>
        <v>Americas</v>
      </c>
      <c r="L2" s="100" t="str">
        <f>HLOOKUP($A2,'MaTR demographics data'!$C$1:$T$39,MATCH(L$1,'MaTR demographics data'!$I$1:$I$38,0),FALSE)</f>
        <v>Americas</v>
      </c>
      <c r="M2" s="100" t="str">
        <f>HLOOKUP($A2,'MaTR demographics data'!$C$1:$T$39,MATCH(M$1,'MaTR demographics data'!$I$1:$I$38,0),FALSE)</f>
        <v>EMEA</v>
      </c>
      <c r="N2" s="100" t="str">
        <f>HLOOKUP($A2,'MaTR demographics data'!$C$1:$T$39,MATCH(N$1,'MaTR demographics data'!$I$1:$I$38,0),FALSE)</f>
        <v>EMEA</v>
      </c>
      <c r="O2" s="100" t="str">
        <f>HLOOKUP($A2,'MaTR demographics data'!$C$1:$T$39,MATCH(O$1,'MaTR demographics data'!$I$1:$I$38,0),FALSE)</f>
        <v>EMEA</v>
      </c>
      <c r="P2" s="100" t="str">
        <f>HLOOKUP($A2,'MaTR demographics data'!$C$1:$T$39,MATCH(P$1,'MaTR demographics data'!$I$1:$I$38,0),FALSE)</f>
        <v>Americas</v>
      </c>
      <c r="Q2" s="100" t="str">
        <f>HLOOKUP($A2,'MaTR demographics data'!$C$1:$T$39,MATCH(Q$1,'MaTR demographics data'!$I$1:$I$38,0),FALSE)</f>
        <v>Americas</v>
      </c>
      <c r="R2" s="100" t="str">
        <f>HLOOKUP($A2,'MaTR demographics data'!$C$1:$T$39,MATCH(R$1,'MaTR demographics data'!$I$1:$I$38,0),FALSE)</f>
        <v>EMEA</v>
      </c>
      <c r="S2" s="100" t="str">
        <f>HLOOKUP($A2,'MaTR demographics data'!$C$1:$T$39,MATCH(S$1,'MaTR demographics data'!$I$1:$I$38,0),FALSE)</f>
        <v>Americas</v>
      </c>
      <c r="T2" s="100" t="str">
        <f>HLOOKUP($A2,'MaTR demographics data'!$C$1:$T$39,MATCH(T$1,'MaTR demographics data'!$I$1:$I$38,0),FALSE)</f>
        <v>Americas</v>
      </c>
      <c r="U2" s="100" t="str">
        <f>HLOOKUP($A2,'MaTR demographics data'!$C$1:$T$39,MATCH(U$1,'MaTR demographics data'!$I$1:$I$38,0),FALSE)</f>
        <v>Americas</v>
      </c>
      <c r="V2" s="100" t="str">
        <f>HLOOKUP($A2,'MaTR demographics data'!$C$1:$T$39,MATCH(V$1,'MaTR demographics data'!$I$1:$I$38,0),FALSE)</f>
        <v>Americas</v>
      </c>
      <c r="W2" s="100" t="str">
        <f>HLOOKUP($A2,'MaTR demographics data'!$C$1:$T$39,MATCH(W$1,'MaTR demographics data'!$I$1:$I$38,0),FALSE)</f>
        <v>Americas</v>
      </c>
      <c r="X2" s="100" t="str">
        <f>HLOOKUP($A2,'MaTR demographics data'!$C$1:$T$39,MATCH(X$1,'MaTR demographics data'!$I$1:$I$38,0),FALSE)</f>
        <v>Americas</v>
      </c>
      <c r="Y2" s="100" t="str">
        <f>HLOOKUP($A2,'MaTR demographics data'!$C$1:$T$39,MATCH(Y$1,'MaTR demographics data'!$I$1:$I$38,0),FALSE)</f>
        <v>Asia Pacific</v>
      </c>
      <c r="Z2" s="100" t="str">
        <f>HLOOKUP($A2,'MaTR demographics data'!$C$1:$T$39,MATCH(Z$1,'MaTR demographics data'!$I$1:$I$38,0),FALSE)</f>
        <v>Asia Pacific</v>
      </c>
      <c r="AA2" s="100" t="str">
        <f>HLOOKUP($A2,'MaTR demographics data'!$C$1:$T$39,MATCH(AA$1,'MaTR demographics data'!$I$1:$I$38,0),FALSE)</f>
        <v>Americas</v>
      </c>
      <c r="AB2" s="100" t="str">
        <f>HLOOKUP($A2,'MaTR demographics data'!$C$1:$T$39,MATCH(AB$1,'MaTR demographics data'!$I$1:$I$38,0),FALSE)</f>
        <v>Americas</v>
      </c>
      <c r="AC2" s="100" t="str">
        <f>HLOOKUP($A2,'MaTR demographics data'!$C$1:$T$39,MATCH(AC$1,'MaTR demographics data'!$I$1:$I$38,0),FALSE)</f>
        <v>Americas</v>
      </c>
      <c r="AD2" s="100" t="e">
        <f>HLOOKUP($A2,'MaTR demographics data'!$C$1:$T$39,MATCH(AD$1,'MaTR demographics data'!$I$1:$I$38,0),FALSE)</f>
        <v>#N/A</v>
      </c>
      <c r="AE2" s="100" t="str">
        <f>HLOOKUP($A2,'MaTR demographics data'!$C$1:$T$39,MATCH(AE$1,'MaTR demographics data'!$I$1:$I$38,0),FALSE)</f>
        <v>Americas</v>
      </c>
      <c r="AF2" s="100" t="str">
        <f>HLOOKUP($A2,'MaTR demographics data'!$C$1:$T$39,MATCH(AF$1,'MaTR demographics data'!$I$1:$I$38,0),FALSE)</f>
        <v>Americas</v>
      </c>
      <c r="AG2" s="100" t="str">
        <f>HLOOKUP($A2,'MaTR demographics data'!$C$1:$T$39,MATCH(AG$1,'MaTR demographics data'!$I$1:$I$38,0),FALSE)</f>
        <v>Americas</v>
      </c>
      <c r="AH2" s="100" t="str">
        <f>HLOOKUP($A2,'MaTR demographics data'!$C$1:$T$39,MATCH(AH$1,'MaTR demographics data'!$I$1:$I$38,0),FALSE)</f>
        <v>Americas</v>
      </c>
      <c r="AI2" s="100" t="str">
        <f>HLOOKUP($A2,'MaTR demographics data'!$C$1:$T$39,MATCH(AI$1,'MaTR demographics data'!$I$1:$I$38,0),FALSE)</f>
        <v>Americas</v>
      </c>
      <c r="AJ2" s="272" t="e">
        <f>HLOOKUP($A2,'Focus Groups'!$B:$Q,MATCH(AJ$1,'Focus Groups'!$H:$H,0),FALSE)</f>
        <v>#N/A</v>
      </c>
      <c r="AK2" s="272" t="str">
        <f>HLOOKUP($A2,'Focus Groups'!$B:$Q,MATCH(AK$1,'Focus Groups'!$H:$H,0),FALSE)</f>
        <v>Asia Pacific</v>
      </c>
      <c r="AL2" s="272" t="str">
        <f>HLOOKUP($A2,'Focus Groups'!$B:$Q,MATCH(AL$1,'Focus Groups'!$H:$H,0),FALSE)</f>
        <v>Asia Pacific</v>
      </c>
      <c r="AM2" s="272" t="str">
        <f>HLOOKUP($A2,'Focus Groups'!$B:$Q,MATCH(AM$1,'Focus Groups'!$H:$H,0),FALSE)</f>
        <v>Asia Pacific</v>
      </c>
      <c r="AN2" s="272" t="str">
        <f>HLOOKUP($A2,'Focus Groups'!$B:$Q,MATCH(AN$1,'Focus Groups'!$H:$H,0),FALSE)</f>
        <v>Asia Pacific</v>
      </c>
    </row>
    <row r="3" spans="1:40" s="90" customFormat="1" ht="18" x14ac:dyDescent="0.35">
      <c r="A3" s="92" t="s">
        <v>433</v>
      </c>
      <c r="B3" s="100" t="str">
        <f>HLOOKUP($A3,'MaTR demographics data'!$C$1:$T$39,MATCH(B$1,'MaTR demographics data'!$I$1:$I$38,0),FALSE)</f>
        <v>Enable</v>
      </c>
      <c r="C3" s="100" t="str">
        <f>HLOOKUP($A3,'MaTR demographics data'!$C$1:$T$39,MATCH(C$1,'MaTR demographics data'!$I$1:$I$38,0),FALSE)</f>
        <v>F&amp;R</v>
      </c>
      <c r="D3" s="100" t="str">
        <f>HLOOKUP($A3,'MaTR demographics data'!$C$1:$T$39,MATCH(D$1,'MaTR demographics data'!$I$1:$I$38,0),FALSE)</f>
        <v>Enable</v>
      </c>
      <c r="E3" s="100" t="str">
        <f>HLOOKUP($A3,'MaTR demographics data'!$C$1:$T$39,MATCH(E$1,'MaTR demographics data'!$I$1:$I$38,0),FALSE)</f>
        <v>Legal</v>
      </c>
      <c r="F3" s="100" t="str">
        <f>HLOOKUP($A3,'MaTR demographics data'!$C$1:$T$39,MATCH(F$1,'MaTR demographics data'!$I$1:$I$38,0),FALSE)</f>
        <v>F&amp;R</v>
      </c>
      <c r="G3" s="100" t="str">
        <f>HLOOKUP($A3,'MaTR demographics data'!$C$1:$T$39,MATCH(G$1,'MaTR demographics data'!$I$1:$I$38,0),FALSE)</f>
        <v>Enable</v>
      </c>
      <c r="H3" s="100" t="str">
        <f>HLOOKUP($A3,'MaTR demographics data'!$C$1:$T$39,MATCH(H$1,'MaTR demographics data'!$I$1:$I$38,0),FALSE)</f>
        <v>Legal</v>
      </c>
      <c r="I3" s="100" t="str">
        <f>HLOOKUP($A3,'MaTR demographics data'!$C$1:$T$39,MATCH(I$1,'MaTR demographics data'!$I$1:$I$38,0),FALSE)</f>
        <v>Legal</v>
      </c>
      <c r="J3" s="100" t="str">
        <f>HLOOKUP($A3,'MaTR demographics data'!$C$1:$T$39,MATCH(J$1,'MaTR demographics data'!$I$1:$I$38,0),FALSE)</f>
        <v>Legal</v>
      </c>
      <c r="K3" s="100" t="str">
        <f>HLOOKUP($A3,'MaTR demographics data'!$C$1:$T$39,MATCH(K$1,'MaTR demographics data'!$I$1:$I$38,0),FALSE)</f>
        <v>ET&amp;O</v>
      </c>
      <c r="L3" s="100" t="str">
        <f>HLOOKUP($A3,'MaTR demographics data'!$C$1:$T$39,MATCH(L$1,'MaTR demographics data'!$I$1:$I$38,0),FALSE)</f>
        <v>Legal</v>
      </c>
      <c r="M3" s="100" t="str">
        <f>HLOOKUP($A3,'MaTR demographics data'!$C$1:$T$39,MATCH(M$1,'MaTR demographics data'!$I$1:$I$38,0),FALSE)</f>
        <v>Legal</v>
      </c>
      <c r="N3" s="100" t="str">
        <f>HLOOKUP($A3,'MaTR demographics data'!$C$1:$T$39,MATCH(N$1,'MaTR demographics data'!$I$1:$I$38,0),FALSE)</f>
        <v>GGO</v>
      </c>
      <c r="O3" s="100" t="str">
        <f>HLOOKUP($A3,'MaTR demographics data'!$C$1:$T$39,MATCH(O$1,'MaTR demographics data'!$I$1:$I$38,0),FALSE)</f>
        <v>F&amp;R</v>
      </c>
      <c r="P3" s="100" t="str">
        <f>HLOOKUP($A3,'MaTR demographics data'!$C$1:$T$39,MATCH(P$1,'MaTR demographics data'!$I$1:$I$38,0),FALSE)</f>
        <v>Legal</v>
      </c>
      <c r="Q3" s="100" t="str">
        <f>HLOOKUP($A3,'MaTR demographics data'!$C$1:$T$39,MATCH(Q$1,'MaTR demographics data'!$I$1:$I$38,0),FALSE)</f>
        <v>Legal</v>
      </c>
      <c r="R3" s="100" t="str">
        <f>HLOOKUP($A3,'MaTR demographics data'!$C$1:$T$39,MATCH(R$1,'MaTR demographics data'!$I$1:$I$38,0),FALSE)</f>
        <v>GGO</v>
      </c>
      <c r="S3" s="100" t="str">
        <f>HLOOKUP($A3,'MaTR demographics data'!$C$1:$T$39,MATCH(S$1,'MaTR demographics data'!$I$1:$I$38,0),FALSE)</f>
        <v>Enable</v>
      </c>
      <c r="T3" s="100" t="str">
        <f>HLOOKUP($A3,'MaTR demographics data'!$C$1:$T$39,MATCH(T$1,'MaTR demographics data'!$I$1:$I$38,0),FALSE)</f>
        <v>ET&amp;O</v>
      </c>
      <c r="U3" s="100" t="str">
        <f>HLOOKUP($A3,'MaTR demographics data'!$C$1:$T$39,MATCH(U$1,'MaTR demographics data'!$I$1:$I$38,0),FALSE)</f>
        <v>ET&amp;O</v>
      </c>
      <c r="V3" s="100" t="str">
        <f>HLOOKUP($A3,'MaTR demographics data'!$C$1:$T$39,MATCH(V$1,'MaTR demographics data'!$I$1:$I$38,0),FALSE)</f>
        <v>ET&amp;O</v>
      </c>
      <c r="W3" s="100" t="str">
        <f>HLOOKUP($A3,'MaTR demographics data'!$C$1:$T$39,MATCH(W$1,'MaTR demographics data'!$I$1:$I$38,0),FALSE)</f>
        <v>ET&amp;O</v>
      </c>
      <c r="X3" s="100" t="str">
        <f>HLOOKUP($A3,'MaTR demographics data'!$C$1:$T$39,MATCH(X$1,'MaTR demographics data'!$I$1:$I$38,0),FALSE)</f>
        <v>GGO</v>
      </c>
      <c r="Y3" s="100" t="str">
        <f>HLOOKUP($A3,'MaTR demographics data'!$C$1:$T$39,MATCH(Y$1,'MaTR demographics data'!$I$1:$I$38,0),FALSE)</f>
        <v>F&amp;R</v>
      </c>
      <c r="Z3" s="100" t="str">
        <f>HLOOKUP($A3,'MaTR demographics data'!$C$1:$T$39,MATCH(Z$1,'MaTR demographics data'!$I$1:$I$38,0),FALSE)</f>
        <v>F&amp;R</v>
      </c>
      <c r="AA3" s="100" t="str">
        <f>HLOOKUP($A3,'MaTR demographics data'!$C$1:$T$39,MATCH(AA$1,'MaTR demographics data'!$I$1:$I$38,0),FALSE)</f>
        <v>ET&amp;O</v>
      </c>
      <c r="AB3" s="100" t="str">
        <f>HLOOKUP($A3,'MaTR demographics data'!$C$1:$T$39,MATCH(AB$1,'MaTR demographics data'!$I$1:$I$38,0),FALSE)</f>
        <v>ET&amp;O</v>
      </c>
      <c r="AC3" s="100" t="str">
        <f>HLOOKUP($A3,'MaTR demographics data'!$C$1:$T$39,MATCH(AC$1,'MaTR demographics data'!$I$1:$I$38,0),FALSE)</f>
        <v>GGO</v>
      </c>
      <c r="AD3" s="100" t="e">
        <f>HLOOKUP($A3,'MaTR demographics data'!$C$1:$T$39,MATCH(AD$1,'MaTR demographics data'!$I$1:$I$38,0),FALSE)</f>
        <v>#N/A</v>
      </c>
      <c r="AE3" s="100" t="str">
        <f>HLOOKUP($A3,'MaTR demographics data'!$C$1:$T$39,MATCH(AE$1,'MaTR demographics data'!$I$1:$I$38,0),FALSE)</f>
        <v>ET&amp;O</v>
      </c>
      <c r="AF3" s="100" t="str">
        <f>HLOOKUP($A3,'MaTR demographics data'!$C$1:$T$39,MATCH(AF$1,'MaTR demographics data'!$I$1:$I$38,0),FALSE)</f>
        <v>Enable</v>
      </c>
      <c r="AG3" s="100" t="str">
        <f>HLOOKUP($A3,'MaTR demographics data'!$C$1:$T$39,MATCH(AG$1,'MaTR demographics data'!$I$1:$I$38,0),FALSE)</f>
        <v>ET&amp;O</v>
      </c>
      <c r="AH3" s="100" t="str">
        <f>HLOOKUP($A3,'MaTR demographics data'!$C$1:$T$39,MATCH(AH$1,'MaTR demographics data'!$I$1:$I$38,0),FALSE)</f>
        <v>ET&amp;O</v>
      </c>
      <c r="AI3" s="100" t="str">
        <f>HLOOKUP($A3,'MaTR demographics data'!$C$1:$T$39,MATCH(AI$1,'MaTR demographics data'!$I$1:$I$38,0),FALSE)</f>
        <v>GGO</v>
      </c>
      <c r="AJ3" s="272" t="e">
        <f>HLOOKUP($A3,'Focus Groups'!$B:$Q,MATCH(AJ$1,'Focus Groups'!$H:$H,0),FALSE)</f>
        <v>#N/A</v>
      </c>
      <c r="AK3" s="272" t="str">
        <f>HLOOKUP($A3,'Focus Groups'!$B:$Q,MATCH(AK$1,'Focus Groups'!$H:$H,0),FALSE)</f>
        <v>F&amp;R</v>
      </c>
      <c r="AL3" s="272" t="str">
        <f>HLOOKUP($A3,'Focus Groups'!$B:$Q,MATCH(AL$1,'Focus Groups'!$H:$H,0),FALSE)</f>
        <v>ET&amp;O</v>
      </c>
      <c r="AM3" s="272" t="str">
        <f>HLOOKUP($A3,'Focus Groups'!$B:$Q,MATCH(AM$1,'Focus Groups'!$H:$H,0),FALSE)</f>
        <v>F&amp;R</v>
      </c>
      <c r="AN3" s="272" t="str">
        <f>HLOOKUP($A3,'Focus Groups'!$B:$Q,MATCH(AN$1,'Focus Groups'!$H:$H,0),FALSE)</f>
        <v>GGO</v>
      </c>
    </row>
    <row r="4" spans="1:40" s="90" customFormat="1" ht="18" x14ac:dyDescent="0.35">
      <c r="A4" s="93" t="s">
        <v>434</v>
      </c>
      <c r="B4" s="100" t="str">
        <f>HLOOKUP($A4,'MaTR demographics data'!$C$1:$T$39,MATCH(B$1,'MaTR demographics data'!$I$1:$I$38,0),FALSE)</f>
        <v>Thomson Reuters Corporate -ALL</v>
      </c>
      <c r="C4" s="100" t="str">
        <f>HLOOKUP($A4,'MaTR demographics data'!$C$1:$T$39,MATCH(C$1,'MaTR demographics data'!$I$1:$I$38,0),FALSE)</f>
        <v>Financial &amp; Risk - ALL</v>
      </c>
      <c r="D4" s="100" t="str">
        <f>HLOOKUP($A4,'MaTR demographics data'!$C$1:$T$39,MATCH(D$1,'MaTR demographics data'!$I$1:$I$38,0),FALSE)</f>
        <v>Financial &amp; Risk - ALL</v>
      </c>
      <c r="E4" s="100" t="str">
        <f>HLOOKUP($A4,'MaTR demographics data'!$C$1:$T$39,MATCH(E$1,'MaTR demographics data'!$I$1:$I$38,0),FALSE)</f>
        <v>Legal - ALL</v>
      </c>
      <c r="F4" s="100" t="str">
        <f>HLOOKUP($A4,'MaTR demographics data'!$C$1:$T$39,MATCH(F$1,'MaTR demographics data'!$I$1:$I$38,0),FALSE)</f>
        <v>Financial &amp; Risk - ALL</v>
      </c>
      <c r="G4" s="100" t="str">
        <f>HLOOKUP($A4,'MaTR demographics data'!$C$1:$T$39,MATCH(G$1,'MaTR demographics data'!$I$1:$I$38,0),FALSE)</f>
        <v>Thomson Reuters Corporate -ALL</v>
      </c>
      <c r="H4" s="100" t="str">
        <f>HLOOKUP($A4,'MaTR demographics data'!$C$1:$T$39,MATCH(H$1,'MaTR demographics data'!$I$1:$I$38,0),FALSE)</f>
        <v>Thomson Reuters Corporate -ALL</v>
      </c>
      <c r="I4" s="100" t="str">
        <f>HLOOKUP($A4,'MaTR demographics data'!$C$1:$T$39,MATCH(I$1,'MaTR demographics data'!$I$1:$I$38,0),FALSE)</f>
        <v>Legal - ALL</v>
      </c>
      <c r="J4" s="100" t="str">
        <f>HLOOKUP($A4,'MaTR demographics data'!$C$1:$T$39,MATCH(J$1,'MaTR demographics data'!$I$1:$I$38,0),FALSE)</f>
        <v>Legal - ALL</v>
      </c>
      <c r="K4" s="100" t="str">
        <f>HLOOKUP($A4,'MaTR demographics data'!$C$1:$T$39,MATCH(K$1,'MaTR demographics data'!$I$1:$I$38,0),FALSE)</f>
        <v>Financial &amp; Risk - ALL</v>
      </c>
      <c r="L4" s="100" t="str">
        <f>HLOOKUP($A4,'MaTR demographics data'!$C$1:$T$39,MATCH(L$1,'MaTR demographics data'!$I$1:$I$38,0),FALSE)</f>
        <v>Legal - ALL</v>
      </c>
      <c r="M4" s="100" t="str">
        <f>HLOOKUP($A4,'MaTR demographics data'!$C$1:$T$39,MATCH(M$1,'MaTR demographics data'!$I$1:$I$38,0),FALSE)</f>
        <v>Legal - ALL</v>
      </c>
      <c r="N4" s="100" t="str">
        <f>HLOOKUP($A4,'MaTR demographics data'!$C$1:$T$39,MATCH(N$1,'MaTR demographics data'!$I$1:$I$38,0),FALSE)</f>
        <v>GGO - ALL</v>
      </c>
      <c r="O4" s="100" t="str">
        <f>HLOOKUP($A4,'MaTR demographics data'!$C$1:$T$39,MATCH(O$1,'MaTR demographics data'!$I$1:$I$38,0),FALSE)</f>
        <v>Financial &amp; Risk - ALL</v>
      </c>
      <c r="P4" s="100" t="str">
        <f>HLOOKUP($A4,'MaTR demographics data'!$C$1:$T$39,MATCH(P$1,'MaTR demographics data'!$I$1:$I$38,0),FALSE)</f>
        <v>Legal - ALL</v>
      </c>
      <c r="Q4" s="100" t="str">
        <f>HLOOKUP($A4,'MaTR demographics data'!$C$1:$T$39,MATCH(Q$1,'MaTR demographics data'!$I$1:$I$38,0),FALSE)</f>
        <v>Legal - ALL</v>
      </c>
      <c r="R4" s="100" t="str">
        <f>HLOOKUP($A4,'MaTR demographics data'!$C$1:$T$39,MATCH(R$1,'MaTR demographics data'!$I$1:$I$38,0),FALSE)</f>
        <v>GGO - ALL</v>
      </c>
      <c r="S4" s="100" t="str">
        <f>HLOOKUP($A4,'MaTR demographics data'!$C$1:$T$39,MATCH(S$1,'MaTR demographics data'!$I$1:$I$38,0),FALSE)</f>
        <v>Tax &amp; Accounting - ALL</v>
      </c>
      <c r="T4" s="100" t="str">
        <f>HLOOKUP($A4,'MaTR demographics data'!$C$1:$T$39,MATCH(T$1,'MaTR demographics data'!$I$1:$I$38,0),FALSE)</f>
        <v>Thomson Reuters Corporate -ALL</v>
      </c>
      <c r="U4" s="100" t="str">
        <f>HLOOKUP($A4,'MaTR demographics data'!$C$1:$T$39,MATCH(U$1,'MaTR demographics data'!$I$1:$I$38,0),FALSE)</f>
        <v>GGO - ALL</v>
      </c>
      <c r="V4" s="100" t="str">
        <f>HLOOKUP($A4,'MaTR demographics data'!$C$1:$T$39,MATCH(V$1,'MaTR demographics data'!$I$1:$I$38,0),FALSE)</f>
        <v>Tax &amp; Accounting - ALL</v>
      </c>
      <c r="W4" s="100" t="str">
        <f>HLOOKUP($A4,'MaTR demographics data'!$C$1:$T$39,MATCH(W$1,'MaTR demographics data'!$I$1:$I$38,0),FALSE)</f>
        <v>GGO - ALL</v>
      </c>
      <c r="X4" s="100" t="str">
        <f>HLOOKUP($A4,'MaTR demographics data'!$C$1:$T$39,MATCH(X$1,'MaTR demographics data'!$I$1:$I$38,0),FALSE)</f>
        <v>GGO - ALL</v>
      </c>
      <c r="Y4" s="100" t="str">
        <f>HLOOKUP($A4,'MaTR demographics data'!$C$1:$T$39,MATCH(Y$1,'MaTR demographics data'!$I$1:$I$38,0),FALSE)</f>
        <v>Financial &amp; Risk - ALL</v>
      </c>
      <c r="Z4" s="100" t="str">
        <f>HLOOKUP($A4,'MaTR demographics data'!$C$1:$T$39,MATCH(Z$1,'MaTR demographics data'!$I$1:$I$38,0),FALSE)</f>
        <v>Financial &amp; Risk - ALL</v>
      </c>
      <c r="AA4" s="100" t="str">
        <f>HLOOKUP($A4,'MaTR demographics data'!$C$1:$T$39,MATCH(AA$1,'MaTR demographics data'!$I$1:$I$38,0),FALSE)</f>
        <v>Tax &amp; Accounting - ALL</v>
      </c>
      <c r="AB4" s="100" t="str">
        <f>HLOOKUP($A4,'MaTR demographics data'!$C$1:$T$39,MATCH(AB$1,'MaTR demographics data'!$I$1:$I$38,0),FALSE)</f>
        <v>GGO - ALL</v>
      </c>
      <c r="AC4" s="100" t="str">
        <f>HLOOKUP($A4,'MaTR demographics data'!$C$1:$T$39,MATCH(AC$1,'MaTR demographics data'!$I$1:$I$38,0),FALSE)</f>
        <v>GGO - ALL</v>
      </c>
      <c r="AD4" s="100" t="e">
        <f>HLOOKUP($A4,'MaTR demographics data'!$C$1:$T$39,MATCH(AD$1,'MaTR demographics data'!$I$1:$I$38,0),FALSE)</f>
        <v>#N/A</v>
      </c>
      <c r="AE4" s="100" t="str">
        <f>HLOOKUP($A4,'MaTR demographics data'!$C$1:$T$39,MATCH(AE$1,'MaTR demographics data'!$I$1:$I$38,0),FALSE)</f>
        <v>GGO - ALL</v>
      </c>
      <c r="AF4" s="100" t="str">
        <f>HLOOKUP($A4,'MaTR demographics data'!$C$1:$T$39,MATCH(AF$1,'MaTR demographics data'!$I$1:$I$38,0),FALSE)</f>
        <v>Financial &amp; Risk - ALL</v>
      </c>
      <c r="AG4" s="100" t="str">
        <f>HLOOKUP($A4,'MaTR demographics data'!$C$1:$T$39,MATCH(AG$1,'MaTR demographics data'!$I$1:$I$38,0),FALSE)</f>
        <v>GGO - ALL</v>
      </c>
      <c r="AH4" s="100" t="str">
        <f>HLOOKUP($A4,'MaTR demographics data'!$C$1:$T$39,MATCH(AH$1,'MaTR demographics data'!$I$1:$I$38,0),FALSE)</f>
        <v>Tax &amp; Accounting - ALL</v>
      </c>
      <c r="AI4" s="100" t="str">
        <f>HLOOKUP($A4,'MaTR demographics data'!$C$1:$T$39,MATCH(AI$1,'MaTR demographics data'!$I$1:$I$38,0),FALSE)</f>
        <v>GGO - ALL</v>
      </c>
      <c r="AJ4" s="272" t="e">
        <f>HLOOKUP($A4,'Focus Groups'!$B:$Q,MATCH(AJ$1,'Focus Groups'!$H:$H,0),FALSE)</f>
        <v>#N/A</v>
      </c>
      <c r="AK4" s="272" t="str">
        <f>HLOOKUP($A4,'Focus Groups'!$B:$Q,MATCH(AK$1,'Focus Groups'!$H:$H,0),FALSE)</f>
        <v>Financial &amp; Risk - ALL</v>
      </c>
      <c r="AL4" s="272" t="str">
        <f>HLOOKUP($A4,'Focus Groups'!$B:$Q,MATCH(AL$1,'Focus Groups'!$H:$H,0),FALSE)</f>
        <v>Financial &amp; Risk - ALL</v>
      </c>
      <c r="AM4" s="272" t="str">
        <f>HLOOKUP($A4,'Focus Groups'!$B:$Q,MATCH(AM$1,'Focus Groups'!$H:$H,0),FALSE)</f>
        <v>Financial &amp; Risk - ALL</v>
      </c>
      <c r="AN4" s="272" t="str">
        <f>HLOOKUP($A4,'Focus Groups'!$B:$Q,MATCH(AN$1,'Focus Groups'!$H:$H,0),FALSE)</f>
        <v>GGO - ALL</v>
      </c>
    </row>
    <row r="5" spans="1:40" s="90" customFormat="1" ht="18" x14ac:dyDescent="0.35">
      <c r="A5" s="93" t="s">
        <v>1674</v>
      </c>
      <c r="B5" s="100" t="str">
        <f>HLOOKUP("Took the Survey",'MaTR demographics data'!$C$1:$T$39,MATCH(B$1,'MaTR demographics data'!$I$1:$I$38,0),FALSE)</f>
        <v>Can't Say</v>
      </c>
      <c r="C5" s="100" t="str">
        <f>HLOOKUP("Took the Survey",'MaTR demographics data'!$C$1:$T$39,MATCH(C$1,'MaTR demographics data'!$I$1:$I$38,0),FALSE)</f>
        <v>Yes</v>
      </c>
      <c r="D5" s="100" t="str">
        <f>HLOOKUP("Took the Survey",'MaTR demographics data'!$C$1:$T$39,MATCH(D$1,'MaTR demographics data'!$I$1:$I$38,0),FALSE)</f>
        <v>Can't Say</v>
      </c>
      <c r="E5" s="100" t="str">
        <f>HLOOKUP("Took the Survey",'MaTR demographics data'!$C$1:$T$39,MATCH(E$1,'MaTR demographics data'!$I$1:$I$38,0),FALSE)</f>
        <v>Can't Say</v>
      </c>
      <c r="F5" s="100" t="str">
        <f>HLOOKUP("Took the Survey",'MaTR demographics data'!$C$1:$T$39,MATCH(F$1,'MaTR demographics data'!$I$1:$I$38,0),FALSE)</f>
        <v>Can't Say</v>
      </c>
      <c r="G5" s="100" t="str">
        <f>HLOOKUP("Took the Survey",'MaTR demographics data'!$C$1:$T$39,MATCH(G$1,'MaTR demographics data'!$I$1:$I$38,0),FALSE)</f>
        <v>Can't Say</v>
      </c>
      <c r="H5" s="100" t="str">
        <f>HLOOKUP("Took the Survey",'MaTR demographics data'!$C$1:$T$39,MATCH(H$1,'MaTR demographics data'!$I$1:$I$38,0),FALSE)</f>
        <v>Can't Say</v>
      </c>
      <c r="I5" s="100" t="str">
        <f>HLOOKUP("Took the Survey",'MaTR demographics data'!$C$1:$T$39,MATCH(I$1,'MaTR demographics data'!$I$1:$I$38,0),FALSE)</f>
        <v>Can't Say</v>
      </c>
      <c r="J5" s="100" t="str">
        <f>HLOOKUP("Took the Survey",'MaTR demographics data'!$C$1:$T$39,MATCH(J$1,'MaTR demographics data'!$I$1:$I$38,0),FALSE)</f>
        <v>Yes</v>
      </c>
      <c r="K5" s="100" t="str">
        <f>HLOOKUP("Took the Survey",'MaTR demographics data'!$C$1:$T$39,MATCH(K$1,'MaTR demographics data'!$I$1:$I$38,0),FALSE)</f>
        <v>Can't Say</v>
      </c>
      <c r="L5" s="100" t="str">
        <f>HLOOKUP("Took the Survey",'MaTR demographics data'!$C$1:$T$39,MATCH(L$1,'MaTR demographics data'!$I$1:$I$38,0),FALSE)</f>
        <v>Can't Say</v>
      </c>
      <c r="M5" s="100" t="str">
        <f>HLOOKUP("Took the Survey",'MaTR demographics data'!$C$1:$T$39,MATCH(M$1,'MaTR demographics data'!$I$1:$I$38,0),FALSE)</f>
        <v>Yes</v>
      </c>
      <c r="N5" s="100" t="str">
        <f>HLOOKUP("Took the Survey",'MaTR demographics data'!$C$1:$T$39,MATCH(N$1,'MaTR demographics data'!$I$1:$I$38,0),FALSE)</f>
        <v>Can't Say</v>
      </c>
      <c r="O5" s="100" t="str">
        <f>HLOOKUP("Took the Survey",'MaTR demographics data'!$C$1:$T$39,MATCH(O$1,'MaTR demographics data'!$I$1:$I$38,0),FALSE)</f>
        <v>Can't Say</v>
      </c>
      <c r="P5" s="100" t="str">
        <f>HLOOKUP("Took the Survey",'MaTR demographics data'!$C$1:$T$39,MATCH(P$1,'MaTR demographics data'!$I$1:$I$38,0),FALSE)</f>
        <v>Yes</v>
      </c>
      <c r="Q5" s="100" t="str">
        <f>HLOOKUP("Took the Survey",'MaTR demographics data'!$C$1:$T$39,MATCH(Q$1,'MaTR demographics data'!$I$1:$I$38,0),FALSE)</f>
        <v>Can't Say</v>
      </c>
      <c r="R5" s="100" t="str">
        <f>HLOOKUP("Took the Survey",'MaTR demographics data'!$C$1:$T$39,MATCH(R$1,'MaTR demographics data'!$I$1:$I$38,0),FALSE)</f>
        <v>Can't Say</v>
      </c>
      <c r="S5" s="100" t="str">
        <f>HLOOKUP("Took the Survey",'MaTR demographics data'!$C$1:$T$39,MATCH(S$1,'MaTR demographics data'!$I$1:$I$38,0),FALSE)</f>
        <v>Yes</v>
      </c>
      <c r="T5" s="100" t="str">
        <f>HLOOKUP("Took the Survey",'MaTR demographics data'!$C$1:$T$39,MATCH(T$1,'MaTR demographics data'!$I$1:$I$38,0),FALSE)</f>
        <v>Can't Say</v>
      </c>
      <c r="U5" s="100" t="str">
        <f>HLOOKUP("Took the Survey",'MaTR demographics data'!$C$1:$T$39,MATCH(U$1,'MaTR demographics data'!$I$1:$I$38,0),FALSE)</f>
        <v>Yes</v>
      </c>
      <c r="V5" s="100" t="str">
        <f>HLOOKUP("Took the Survey",'MaTR demographics data'!$C$1:$T$39,MATCH(V$1,'MaTR demographics data'!$I$1:$I$38,0),FALSE)</f>
        <v>Yes</v>
      </c>
      <c r="W5" s="100" t="str">
        <f>HLOOKUP("Took the Survey",'MaTR demographics data'!$C$1:$T$39,MATCH(W$1,'MaTR demographics data'!$I$1:$I$38,0),FALSE)</f>
        <v>Can't Say</v>
      </c>
      <c r="X5" s="100" t="str">
        <f>HLOOKUP("Took the Survey",'MaTR demographics data'!$C$1:$T$39,MATCH(X$1,'MaTR demographics data'!$I$1:$I$38,0),FALSE)</f>
        <v>Can't Say</v>
      </c>
      <c r="Y5" s="100" t="str">
        <f>HLOOKUP("Took the Survey",'MaTR demographics data'!$C$1:$T$39,MATCH(Y$1,'MaTR demographics data'!$I$1:$I$38,0),FALSE)</f>
        <v>Yes</v>
      </c>
      <c r="Z5" s="100" t="str">
        <f>HLOOKUP("Took the Survey",'MaTR demographics data'!$C$1:$T$39,MATCH(Z$1,'MaTR demographics data'!$I$1:$I$38,0),FALSE)</f>
        <v>Can't Say</v>
      </c>
      <c r="AA5" s="100" t="str">
        <f>HLOOKUP("Took the Survey",'MaTR demographics data'!$C$1:$T$39,MATCH(AA$1,'MaTR demographics data'!$I$1:$I$38,0),FALSE)</f>
        <v>Can't Say</v>
      </c>
      <c r="AB5" s="100" t="str">
        <f>HLOOKUP("Took the Survey",'MaTR demographics data'!$C$1:$T$39,MATCH(AB$1,'MaTR demographics data'!$I$1:$I$38,0),FALSE)</f>
        <v>Yes</v>
      </c>
      <c r="AC5" s="100" t="str">
        <f>HLOOKUP("Took the Survey",'MaTR demographics data'!$C$1:$T$39,MATCH(AC$1,'MaTR demographics data'!$I$1:$I$38,0),FALSE)</f>
        <v>Can't Say</v>
      </c>
      <c r="AD5" s="100" t="e">
        <f>HLOOKUP("Took the Survey",'MaTR demographics data'!$C$1:$T$39,MATCH(AD$1,'MaTR demographics data'!$I$1:$I$38,0),FALSE)</f>
        <v>#N/A</v>
      </c>
      <c r="AE5" s="100" t="str">
        <f>HLOOKUP("Took the Survey",'MaTR demographics data'!$C$1:$T$39,MATCH(AE$1,'MaTR demographics data'!$I$1:$I$38,0),FALSE)</f>
        <v>Can't Say</v>
      </c>
      <c r="AF5" s="100" t="str">
        <f>HLOOKUP("Took the Survey",'MaTR demographics data'!$C$1:$T$39,MATCH(AF$1,'MaTR demographics data'!$I$1:$I$38,0),FALSE)</f>
        <v>Can't Say</v>
      </c>
      <c r="AG5" s="100" t="str">
        <f>HLOOKUP("Took the Survey",'MaTR demographics data'!$C$1:$T$39,MATCH(AG$1,'MaTR demographics data'!$I$1:$I$38,0),FALSE)</f>
        <v>Can't Say</v>
      </c>
      <c r="AH5" s="100" t="str">
        <f>HLOOKUP("Took the Survey",'MaTR demographics data'!$C$1:$T$39,MATCH(AH$1,'MaTR demographics data'!$I$1:$I$38,0),FALSE)</f>
        <v>Can't Say</v>
      </c>
      <c r="AI5" s="100" t="str">
        <f>HLOOKUP("Took the Survey",'MaTR demographics data'!$C$1:$T$39,MATCH(AI$1,'MaTR demographics data'!$I$1:$I$38,0),FALSE)</f>
        <v>Yes</v>
      </c>
      <c r="AJ5" s="272" t="e">
        <f>HLOOKUP("Took the Survey",'Focus Groups'!$B:$Q,MATCH(AJ$1,'Focus Groups'!$H:$H,0),FALSE)</f>
        <v>#N/A</v>
      </c>
      <c r="AK5" s="272" t="str">
        <f>HLOOKUP("Took the Survey",'Focus Groups'!$B:$Q,MATCH(AK$1,'Focus Groups'!$H:$H,0),FALSE)</f>
        <v>No</v>
      </c>
      <c r="AL5" s="272" t="str">
        <f>HLOOKUP("Took the Survey",'Focus Groups'!$B:$Q,MATCH(AL$1,'Focus Groups'!$H:$H,0),FALSE)</f>
        <v>No</v>
      </c>
      <c r="AM5" s="272">
        <f>HLOOKUP("Took the Survey",'Focus Groups'!$B:$Q,MATCH(AM$1,'Focus Groups'!$H:$H,0),FALSE)</f>
        <v>0</v>
      </c>
      <c r="AN5" s="272">
        <f>HLOOKUP("Took the Survey",'Focus Groups'!$B:$Q,MATCH(AN$1,'Focus Groups'!$H:$H,0),FALSE)</f>
        <v>0</v>
      </c>
    </row>
    <row r="6" spans="1:40" s="13" customFormat="1" ht="18" x14ac:dyDescent="0.35">
      <c r="A6" s="94"/>
      <c r="B6" s="11"/>
      <c r="C6" s="11"/>
      <c r="D6" s="11"/>
      <c r="E6" s="11"/>
      <c r="F6" s="11"/>
      <c r="G6" s="11"/>
      <c r="H6" s="11"/>
      <c r="I6" s="12"/>
      <c r="J6" s="12"/>
      <c r="K6" s="12"/>
      <c r="AA6" s="7"/>
      <c r="AB6" s="7"/>
      <c r="AC6" s="7"/>
      <c r="AD6" s="7"/>
      <c r="AE6" s="7"/>
      <c r="AF6" s="7"/>
      <c r="AG6" s="7"/>
      <c r="AH6" s="7"/>
      <c r="AI6" s="7"/>
      <c r="AJ6" s="273"/>
      <c r="AK6" s="273"/>
      <c r="AL6" s="273"/>
      <c r="AM6" s="273"/>
      <c r="AN6" s="273"/>
    </row>
    <row r="7" spans="1:40" s="5" customFormat="1" ht="18" x14ac:dyDescent="0.35">
      <c r="A7" s="87" t="s">
        <v>27</v>
      </c>
      <c r="AJ7" s="274"/>
      <c r="AK7" s="274"/>
      <c r="AL7" s="274"/>
      <c r="AM7" s="274"/>
      <c r="AN7" s="274"/>
    </row>
    <row r="8" spans="1:40" ht="95.4" customHeight="1" x14ac:dyDescent="0.3">
      <c r="A8" s="76" t="s">
        <v>76</v>
      </c>
      <c r="B8" s="76" t="s">
        <v>25</v>
      </c>
      <c r="C8" s="76" t="s">
        <v>25</v>
      </c>
      <c r="D8" s="76" t="s">
        <v>25</v>
      </c>
      <c r="E8" s="76" t="s">
        <v>25</v>
      </c>
      <c r="F8" s="76" t="s">
        <v>25</v>
      </c>
      <c r="G8" s="76" t="s">
        <v>25</v>
      </c>
      <c r="H8" s="76" t="s">
        <v>24</v>
      </c>
      <c r="I8" s="76" t="s">
        <v>25</v>
      </c>
      <c r="J8" s="76" t="s">
        <v>25</v>
      </c>
      <c r="K8" s="76"/>
      <c r="L8" s="76" t="s">
        <v>25</v>
      </c>
      <c r="M8" s="76" t="s">
        <v>25</v>
      </c>
      <c r="N8" s="76" t="s">
        <v>25</v>
      </c>
      <c r="O8" s="76" t="s">
        <v>25</v>
      </c>
      <c r="P8" s="76"/>
      <c r="Q8" s="76" t="s">
        <v>25</v>
      </c>
      <c r="R8" s="76" t="s">
        <v>41</v>
      </c>
      <c r="S8" s="76" t="s">
        <v>25</v>
      </c>
      <c r="T8" s="76"/>
      <c r="U8" s="76" t="s">
        <v>24</v>
      </c>
      <c r="V8" s="76" t="s">
        <v>25</v>
      </c>
      <c r="W8" s="76" t="s">
        <v>25</v>
      </c>
      <c r="X8" s="76" t="s">
        <v>24</v>
      </c>
      <c r="Y8" s="76" t="s">
        <v>25</v>
      </c>
      <c r="Z8" s="76" t="s">
        <v>25</v>
      </c>
      <c r="AA8" s="76" t="s">
        <v>25</v>
      </c>
      <c r="AB8" s="76" t="s">
        <v>25</v>
      </c>
      <c r="AC8" s="76" t="s">
        <v>25</v>
      </c>
      <c r="AD8" s="76"/>
      <c r="AE8" s="76" t="s">
        <v>25</v>
      </c>
      <c r="AF8" s="76" t="s">
        <v>25</v>
      </c>
      <c r="AG8" s="76" t="s">
        <v>25</v>
      </c>
      <c r="AH8" s="76" t="s">
        <v>25</v>
      </c>
      <c r="AI8" s="76" t="s">
        <v>24</v>
      </c>
      <c r="AJ8" s="76"/>
      <c r="AK8" s="76" t="s">
        <v>25</v>
      </c>
      <c r="AL8" s="76" t="s">
        <v>25</v>
      </c>
      <c r="AM8" s="76" t="s">
        <v>25</v>
      </c>
      <c r="AN8" s="76" t="s">
        <v>24</v>
      </c>
    </row>
    <row r="9" spans="1:40" ht="250.8" customHeight="1" x14ac:dyDescent="0.3">
      <c r="A9" s="76" t="s">
        <v>50</v>
      </c>
      <c r="B9" s="76" t="s">
        <v>1863</v>
      </c>
      <c r="C9" s="76" t="s">
        <v>79</v>
      </c>
      <c r="D9" s="76" t="s">
        <v>80</v>
      </c>
      <c r="E9" s="76" t="s">
        <v>1686</v>
      </c>
      <c r="F9" s="76" t="s">
        <v>81</v>
      </c>
      <c r="G9" s="76" t="s">
        <v>82</v>
      </c>
      <c r="H9" s="76" t="s">
        <v>83</v>
      </c>
      <c r="I9" s="76" t="s">
        <v>219</v>
      </c>
      <c r="J9" s="76" t="s">
        <v>215</v>
      </c>
      <c r="K9" s="76"/>
      <c r="L9" s="76" t="s">
        <v>218</v>
      </c>
      <c r="M9" s="76" t="s">
        <v>211</v>
      </c>
      <c r="N9" s="76" t="s">
        <v>217</v>
      </c>
      <c r="O9" s="76" t="s">
        <v>212</v>
      </c>
      <c r="P9" s="76"/>
      <c r="Q9" s="76" t="s">
        <v>216</v>
      </c>
      <c r="R9" s="76"/>
      <c r="S9" s="76" t="s">
        <v>214</v>
      </c>
      <c r="T9" s="76"/>
      <c r="U9" s="76" t="s">
        <v>1428</v>
      </c>
      <c r="V9" s="76" t="s">
        <v>1426</v>
      </c>
      <c r="W9" s="76" t="s">
        <v>1425</v>
      </c>
      <c r="X9" s="76" t="s">
        <v>1427</v>
      </c>
      <c r="Y9" s="76" t="s">
        <v>1500</v>
      </c>
      <c r="Z9" s="76" t="s">
        <v>1499</v>
      </c>
      <c r="AA9" s="76" t="s">
        <v>1584</v>
      </c>
      <c r="AB9" s="76" t="s">
        <v>1585</v>
      </c>
      <c r="AC9" s="76" t="s">
        <v>1583</v>
      </c>
      <c r="AD9" s="76"/>
      <c r="AE9" s="76" t="s">
        <v>1587</v>
      </c>
      <c r="AF9" s="76" t="s">
        <v>1582</v>
      </c>
      <c r="AG9" s="76" t="s">
        <v>1586</v>
      </c>
      <c r="AH9" s="76" t="s">
        <v>1588</v>
      </c>
      <c r="AI9" s="76" t="s">
        <v>1597</v>
      </c>
      <c r="AJ9" s="76"/>
      <c r="AK9" s="76" t="s">
        <v>2429</v>
      </c>
      <c r="AL9" s="76" t="s">
        <v>2430</v>
      </c>
      <c r="AM9" s="76" t="s">
        <v>2431</v>
      </c>
      <c r="AN9" s="76" t="s">
        <v>2447</v>
      </c>
    </row>
    <row r="10" spans="1:40" ht="161.4" customHeight="1" x14ac:dyDescent="0.3">
      <c r="A10" s="76" t="s">
        <v>51</v>
      </c>
      <c r="B10" s="76"/>
      <c r="C10" s="76" t="s">
        <v>85</v>
      </c>
      <c r="D10" s="76" t="s">
        <v>84</v>
      </c>
      <c r="E10" s="76"/>
      <c r="F10" s="76"/>
      <c r="G10" s="76"/>
      <c r="H10" s="76"/>
      <c r="I10" s="76" t="s">
        <v>221</v>
      </c>
      <c r="J10" s="76" t="s">
        <v>220</v>
      </c>
      <c r="K10" s="76"/>
      <c r="L10" s="76" t="s">
        <v>223</v>
      </c>
      <c r="M10" s="76" t="s">
        <v>222</v>
      </c>
      <c r="N10" s="76" t="s">
        <v>235</v>
      </c>
      <c r="O10" s="76" t="s">
        <v>224</v>
      </c>
      <c r="P10" s="76"/>
      <c r="Q10" s="76" t="s">
        <v>234</v>
      </c>
      <c r="R10" s="76"/>
      <c r="S10" s="76" t="s">
        <v>225</v>
      </c>
      <c r="T10" s="76"/>
      <c r="U10" s="76"/>
      <c r="V10" s="76"/>
      <c r="W10" s="76"/>
      <c r="X10" s="76"/>
      <c r="Y10" s="76" t="s">
        <v>1501</v>
      </c>
      <c r="Z10" s="76" t="s">
        <v>1501</v>
      </c>
      <c r="AA10" s="76"/>
      <c r="AB10" s="76"/>
      <c r="AC10" s="76"/>
      <c r="AD10" s="76"/>
      <c r="AE10" s="76"/>
      <c r="AF10" s="76"/>
      <c r="AG10" s="76"/>
      <c r="AH10" s="76"/>
      <c r="AI10" s="76"/>
      <c r="AJ10" s="76"/>
      <c r="AK10" s="76"/>
      <c r="AL10" s="76"/>
      <c r="AM10" s="76"/>
      <c r="AN10" s="76"/>
    </row>
    <row r="11" spans="1:40" ht="137.1" customHeight="1" x14ac:dyDescent="0.3">
      <c r="A11" s="76" t="s">
        <v>86</v>
      </c>
      <c r="B11" s="76" t="s">
        <v>87</v>
      </c>
      <c r="C11" s="76" t="s">
        <v>88</v>
      </c>
      <c r="D11" s="76" t="s">
        <v>89</v>
      </c>
      <c r="E11" s="76" t="s">
        <v>90</v>
      </c>
      <c r="F11" s="76" t="s">
        <v>91</v>
      </c>
      <c r="G11" s="76" t="s">
        <v>92</v>
      </c>
      <c r="H11" s="76" t="s">
        <v>93</v>
      </c>
      <c r="I11" s="76" t="s">
        <v>231</v>
      </c>
      <c r="J11" s="76" t="s">
        <v>237</v>
      </c>
      <c r="K11" s="76"/>
      <c r="L11" s="76" t="s">
        <v>230</v>
      </c>
      <c r="M11" s="76" t="s">
        <v>227</v>
      </c>
      <c r="N11" s="76" t="s">
        <v>232</v>
      </c>
      <c r="O11" s="76" t="s">
        <v>228</v>
      </c>
      <c r="P11" s="76" t="s">
        <v>233</v>
      </c>
      <c r="Q11" s="76" t="s">
        <v>226</v>
      </c>
      <c r="R11" s="76" t="s">
        <v>236</v>
      </c>
      <c r="S11" s="76" t="s">
        <v>229</v>
      </c>
      <c r="T11" s="76"/>
      <c r="U11" s="76"/>
      <c r="V11" s="76"/>
      <c r="W11" s="76"/>
      <c r="X11" s="76"/>
      <c r="Y11" s="76" t="s">
        <v>1502</v>
      </c>
      <c r="Z11" s="76" t="s">
        <v>1503</v>
      </c>
      <c r="AA11" s="76" t="s">
        <v>1590</v>
      </c>
      <c r="AB11" s="76" t="s">
        <v>1589</v>
      </c>
      <c r="AC11" s="76" t="s">
        <v>1595</v>
      </c>
      <c r="AD11" s="76"/>
      <c r="AE11" s="76" t="s">
        <v>1591</v>
      </c>
      <c r="AF11" s="76" t="s">
        <v>1593</v>
      </c>
      <c r="AG11" s="76" t="s">
        <v>1592</v>
      </c>
      <c r="AH11" s="76" t="s">
        <v>1594</v>
      </c>
      <c r="AI11" s="76"/>
      <c r="AJ11" s="76"/>
      <c r="AK11" s="76" t="s">
        <v>2432</v>
      </c>
      <c r="AL11" s="76" t="s">
        <v>2433</v>
      </c>
      <c r="AM11" s="76" t="s">
        <v>2434</v>
      </c>
      <c r="AN11" s="76" t="s">
        <v>2450</v>
      </c>
    </row>
    <row r="12" spans="1:40" ht="193.2" customHeight="1" x14ac:dyDescent="0.3">
      <c r="A12" s="76" t="s">
        <v>94</v>
      </c>
      <c r="B12" s="76" t="s">
        <v>95</v>
      </c>
      <c r="C12" s="76" t="s">
        <v>96</v>
      </c>
      <c r="D12" s="76" t="s">
        <v>97</v>
      </c>
      <c r="E12" s="76" t="s">
        <v>98</v>
      </c>
      <c r="F12" s="76" t="s">
        <v>99</v>
      </c>
      <c r="G12" s="76" t="s">
        <v>100</v>
      </c>
      <c r="H12" s="76" t="s">
        <v>101</v>
      </c>
      <c r="I12" s="76"/>
      <c r="J12" s="76"/>
      <c r="K12" s="76"/>
      <c r="L12" s="76"/>
      <c r="M12" s="76"/>
      <c r="N12" s="76"/>
      <c r="O12" s="76"/>
      <c r="P12" s="76" t="s">
        <v>238</v>
      </c>
      <c r="Q12" s="76"/>
      <c r="R12" s="76" t="s">
        <v>239</v>
      </c>
      <c r="S12" s="76"/>
      <c r="T12" s="76"/>
      <c r="U12" s="76" t="s">
        <v>1429</v>
      </c>
      <c r="V12" s="76" t="s">
        <v>1431</v>
      </c>
      <c r="W12" s="76" t="s">
        <v>242</v>
      </c>
      <c r="X12" s="76" t="s">
        <v>1430</v>
      </c>
      <c r="Y12" s="76"/>
      <c r="Z12" s="76"/>
      <c r="AA12" s="76"/>
      <c r="AB12" s="76"/>
      <c r="AC12" s="76" t="s">
        <v>1596</v>
      </c>
      <c r="AD12" s="76"/>
      <c r="AE12" s="76"/>
      <c r="AF12" s="76"/>
      <c r="AG12" s="76"/>
      <c r="AH12" s="76"/>
      <c r="AI12" s="76" t="s">
        <v>1598</v>
      </c>
      <c r="AJ12" s="76"/>
      <c r="AK12" s="76" t="s">
        <v>2436</v>
      </c>
      <c r="AL12" s="76" t="s">
        <v>2435</v>
      </c>
      <c r="AM12" s="76" t="s">
        <v>2437</v>
      </c>
      <c r="AN12" s="76" t="s">
        <v>2449</v>
      </c>
    </row>
    <row r="13" spans="1:40" ht="177.6" customHeight="1" x14ac:dyDescent="0.3">
      <c r="A13" s="88" t="s">
        <v>102</v>
      </c>
      <c r="B13" s="191" t="s">
        <v>1669</v>
      </c>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76"/>
      <c r="AK13" s="76"/>
      <c r="AL13" s="76"/>
      <c r="AM13" s="76"/>
      <c r="AN13" s="76"/>
    </row>
    <row r="14" spans="1:40" ht="108.3" customHeight="1" x14ac:dyDescent="0.3">
      <c r="A14" s="76" t="s">
        <v>30</v>
      </c>
      <c r="B14" s="76" t="s">
        <v>108</v>
      </c>
      <c r="C14" s="76" t="s">
        <v>108</v>
      </c>
      <c r="D14" s="76" t="s">
        <v>108</v>
      </c>
      <c r="E14" s="76" t="s">
        <v>109</v>
      </c>
      <c r="F14" s="76" t="s">
        <v>110</v>
      </c>
      <c r="G14" s="76" t="s">
        <v>111</v>
      </c>
      <c r="H14" s="76" t="s">
        <v>112</v>
      </c>
      <c r="I14" s="76" t="s">
        <v>240</v>
      </c>
      <c r="J14" s="76" t="s">
        <v>240</v>
      </c>
      <c r="K14" s="76" t="s">
        <v>240</v>
      </c>
      <c r="L14" s="76" t="s">
        <v>240</v>
      </c>
      <c r="M14" s="76" t="s">
        <v>241</v>
      </c>
      <c r="N14" s="76" t="s">
        <v>240</v>
      </c>
      <c r="O14" s="76" t="s">
        <v>240</v>
      </c>
      <c r="P14" s="76" t="s">
        <v>240</v>
      </c>
      <c r="Q14" s="76" t="s">
        <v>242</v>
      </c>
      <c r="R14" s="76" t="s">
        <v>240</v>
      </c>
      <c r="S14" s="76" t="s">
        <v>243</v>
      </c>
      <c r="T14" s="76" t="s">
        <v>244</v>
      </c>
      <c r="U14" s="76" t="s">
        <v>1432</v>
      </c>
      <c r="V14" s="76" t="s">
        <v>1434</v>
      </c>
      <c r="W14" s="76" t="s">
        <v>1433</v>
      </c>
      <c r="X14" s="76" t="s">
        <v>117</v>
      </c>
      <c r="Y14" s="76" t="s">
        <v>1504</v>
      </c>
      <c r="Z14" s="76" t="s">
        <v>1505</v>
      </c>
      <c r="AA14" s="76" t="s">
        <v>1599</v>
      </c>
      <c r="AB14" s="76" t="s">
        <v>1600</v>
      </c>
      <c r="AC14" s="76" t="s">
        <v>1601</v>
      </c>
      <c r="AD14" s="76"/>
      <c r="AE14" s="76" t="s">
        <v>1600</v>
      </c>
      <c r="AF14" s="76" t="s">
        <v>1603</v>
      </c>
      <c r="AG14" s="76" t="s">
        <v>1602</v>
      </c>
      <c r="AH14" s="76" t="s">
        <v>1600</v>
      </c>
      <c r="AI14" s="76" t="s">
        <v>1601</v>
      </c>
      <c r="AJ14" s="76"/>
      <c r="AK14" s="76" t="s">
        <v>108</v>
      </c>
      <c r="AL14" s="76" t="s">
        <v>2438</v>
      </c>
      <c r="AM14" s="76" t="s">
        <v>2440</v>
      </c>
      <c r="AN14" s="76" t="s">
        <v>2439</v>
      </c>
    </row>
    <row r="15" spans="1:40" ht="165.9" customHeight="1" x14ac:dyDescent="0.3">
      <c r="A15" s="76" t="s">
        <v>29</v>
      </c>
      <c r="B15" s="76" t="s">
        <v>113</v>
      </c>
      <c r="C15" s="76" t="s">
        <v>114</v>
      </c>
      <c r="D15" s="76" t="s">
        <v>115</v>
      </c>
      <c r="E15" s="76" t="s">
        <v>116</v>
      </c>
      <c r="F15" s="76" t="s">
        <v>110</v>
      </c>
      <c r="G15" s="76" t="s">
        <v>117</v>
      </c>
      <c r="H15" s="76" t="s">
        <v>118</v>
      </c>
      <c r="I15" s="76" t="s">
        <v>246</v>
      </c>
      <c r="J15" s="76" t="s">
        <v>253</v>
      </c>
      <c r="K15" s="76"/>
      <c r="L15" s="76" t="s">
        <v>247</v>
      </c>
      <c r="M15" s="76" t="s">
        <v>245</v>
      </c>
      <c r="N15" s="76" t="s">
        <v>252</v>
      </c>
      <c r="O15" s="76" t="s">
        <v>248</v>
      </c>
      <c r="P15" s="76" t="s">
        <v>251</v>
      </c>
      <c r="Q15" s="76" t="s">
        <v>248</v>
      </c>
      <c r="R15" s="76" t="s">
        <v>249</v>
      </c>
      <c r="S15" s="76" t="s">
        <v>250</v>
      </c>
      <c r="T15" s="76" t="s">
        <v>254</v>
      </c>
      <c r="U15" s="76" t="s">
        <v>1435</v>
      </c>
      <c r="V15" s="76" t="s">
        <v>1437</v>
      </c>
      <c r="W15" s="76" t="s">
        <v>1436</v>
      </c>
      <c r="X15" s="76" t="s">
        <v>1437</v>
      </c>
      <c r="Y15" s="76" t="s">
        <v>1506</v>
      </c>
      <c r="Z15" s="76" t="s">
        <v>1507</v>
      </c>
      <c r="AA15" s="76" t="s">
        <v>1600</v>
      </c>
      <c r="AB15" s="76" t="s">
        <v>1606</v>
      </c>
      <c r="AC15" s="76" t="s">
        <v>1605</v>
      </c>
      <c r="AD15" s="76"/>
      <c r="AE15" s="76" t="s">
        <v>1607</v>
      </c>
      <c r="AF15" s="76" t="s">
        <v>108</v>
      </c>
      <c r="AG15" s="76" t="s">
        <v>1607</v>
      </c>
      <c r="AH15" s="76" t="s">
        <v>1600</v>
      </c>
      <c r="AI15" s="76" t="s">
        <v>1604</v>
      </c>
      <c r="AJ15" s="76"/>
      <c r="AK15" s="76" t="s">
        <v>2442</v>
      </c>
      <c r="AL15" s="76" t="s">
        <v>2441</v>
      </c>
      <c r="AM15" s="76" t="s">
        <v>2441</v>
      </c>
      <c r="AN15" s="76" t="s">
        <v>2441</v>
      </c>
    </row>
    <row r="16" spans="1:40" ht="79.5" customHeight="1" x14ac:dyDescent="0.3">
      <c r="A16" s="76" t="s">
        <v>107</v>
      </c>
      <c r="B16" s="76" t="s">
        <v>119</v>
      </c>
      <c r="C16" s="76" t="s">
        <v>120</v>
      </c>
      <c r="D16" s="76" t="s">
        <v>121</v>
      </c>
      <c r="E16" s="76" t="s">
        <v>122</v>
      </c>
      <c r="F16" s="76" t="s">
        <v>123</v>
      </c>
      <c r="G16" s="76" t="s">
        <v>124</v>
      </c>
      <c r="H16" s="76" t="s">
        <v>125</v>
      </c>
      <c r="I16" s="76" t="s">
        <v>259</v>
      </c>
      <c r="J16" s="76" t="s">
        <v>257</v>
      </c>
      <c r="K16" s="76"/>
      <c r="L16" s="76" t="s">
        <v>117</v>
      </c>
      <c r="M16" s="76" t="s">
        <v>255</v>
      </c>
      <c r="N16" s="76" t="s">
        <v>117</v>
      </c>
      <c r="O16" s="76" t="s">
        <v>260</v>
      </c>
      <c r="P16" s="76" t="s">
        <v>258</v>
      </c>
      <c r="Q16" s="76" t="s">
        <v>261</v>
      </c>
      <c r="R16" s="76" t="s">
        <v>256</v>
      </c>
      <c r="S16" s="76" t="s">
        <v>117</v>
      </c>
      <c r="T16" s="76"/>
      <c r="U16" s="76" t="s">
        <v>117</v>
      </c>
      <c r="V16" s="76" t="s">
        <v>117</v>
      </c>
      <c r="W16" s="76" t="s">
        <v>117</v>
      </c>
      <c r="X16" s="76" t="s">
        <v>117</v>
      </c>
      <c r="Y16" s="76" t="s">
        <v>1508</v>
      </c>
      <c r="Z16" s="76" t="s">
        <v>117</v>
      </c>
      <c r="AA16" s="76" t="s">
        <v>1614</v>
      </c>
      <c r="AB16" s="76" t="s">
        <v>133</v>
      </c>
      <c r="AC16" s="76" t="s">
        <v>1616</v>
      </c>
      <c r="AD16" s="76"/>
      <c r="AE16" s="76" t="s">
        <v>1617</v>
      </c>
      <c r="AF16" s="76" t="s">
        <v>1612</v>
      </c>
      <c r="AG16" s="76" t="s">
        <v>1615</v>
      </c>
      <c r="AH16" s="76" t="s">
        <v>133</v>
      </c>
      <c r="AI16" s="76" t="s">
        <v>1613</v>
      </c>
      <c r="AJ16" s="76" t="s">
        <v>2445</v>
      </c>
      <c r="AK16" s="76" t="s">
        <v>117</v>
      </c>
      <c r="AL16" s="76" t="s">
        <v>2443</v>
      </c>
      <c r="AM16" s="76" t="s">
        <v>117</v>
      </c>
      <c r="AN16" s="76" t="s">
        <v>2444</v>
      </c>
    </row>
    <row r="17" spans="1:40" ht="150.9" customHeight="1" x14ac:dyDescent="0.3">
      <c r="A17" s="76" t="s">
        <v>32</v>
      </c>
      <c r="B17" s="76" t="s">
        <v>126</v>
      </c>
      <c r="C17" s="76" t="s">
        <v>127</v>
      </c>
      <c r="D17" s="76" t="s">
        <v>128</v>
      </c>
      <c r="E17" s="76" t="s">
        <v>129</v>
      </c>
      <c r="F17" s="76" t="s">
        <v>130</v>
      </c>
      <c r="G17" s="76" t="s">
        <v>131</v>
      </c>
      <c r="H17" s="76" t="s">
        <v>132</v>
      </c>
      <c r="I17" s="76" t="s">
        <v>266</v>
      </c>
      <c r="J17" s="76" t="s">
        <v>267</v>
      </c>
      <c r="K17" s="76"/>
      <c r="L17" s="76" t="s">
        <v>263</v>
      </c>
      <c r="M17" s="76" t="s">
        <v>264</v>
      </c>
      <c r="N17" s="76" t="s">
        <v>110</v>
      </c>
      <c r="O17" s="76" t="s">
        <v>270</v>
      </c>
      <c r="P17" s="76" t="s">
        <v>265</v>
      </c>
      <c r="Q17" s="76" t="s">
        <v>268</v>
      </c>
      <c r="R17" s="76" t="s">
        <v>262</v>
      </c>
      <c r="S17" s="76" t="s">
        <v>269</v>
      </c>
      <c r="T17" s="76" t="s">
        <v>108</v>
      </c>
      <c r="U17" s="76" t="s">
        <v>1438</v>
      </c>
      <c r="V17" s="76" t="s">
        <v>1441</v>
      </c>
      <c r="W17" s="76" t="s">
        <v>1440</v>
      </c>
      <c r="X17" s="76" t="s">
        <v>1439</v>
      </c>
      <c r="Y17" s="76" t="s">
        <v>1510</v>
      </c>
      <c r="Z17" s="76" t="s">
        <v>1509</v>
      </c>
      <c r="AA17" s="76" t="s">
        <v>1609</v>
      </c>
      <c r="AB17" s="76"/>
      <c r="AC17" s="76" t="s">
        <v>1619</v>
      </c>
      <c r="AD17" s="76"/>
      <c r="AE17" s="76" t="s">
        <v>1611</v>
      </c>
      <c r="AF17" s="76" t="s">
        <v>1608</v>
      </c>
      <c r="AG17" s="76" t="s">
        <v>1618</v>
      </c>
      <c r="AH17" s="76" t="s">
        <v>1620</v>
      </c>
      <c r="AI17" s="76" t="s">
        <v>1610</v>
      </c>
      <c r="AJ17" s="76"/>
      <c r="AK17" s="76" t="s">
        <v>2446</v>
      </c>
      <c r="AL17" s="76" t="s">
        <v>2452</v>
      </c>
      <c r="AM17" s="76" t="s">
        <v>2451</v>
      </c>
      <c r="AN17" s="76" t="s">
        <v>2448</v>
      </c>
    </row>
    <row r="18" spans="1:40" ht="240" customHeight="1" x14ac:dyDescent="0.3">
      <c r="A18" s="76" t="s">
        <v>33</v>
      </c>
      <c r="B18" s="76" t="s">
        <v>133</v>
      </c>
      <c r="C18" s="76" t="s">
        <v>134</v>
      </c>
      <c r="D18" s="76" t="s">
        <v>135</v>
      </c>
      <c r="E18" s="76" t="s">
        <v>136</v>
      </c>
      <c r="F18" s="76" t="s">
        <v>137</v>
      </c>
      <c r="G18" s="76" t="s">
        <v>138</v>
      </c>
      <c r="H18" s="76" t="s">
        <v>139</v>
      </c>
      <c r="I18" s="76" t="s">
        <v>273</v>
      </c>
      <c r="J18" s="76" t="s">
        <v>276</v>
      </c>
      <c r="K18" s="76"/>
      <c r="L18" s="76" t="s">
        <v>275</v>
      </c>
      <c r="M18" s="76" t="s">
        <v>271</v>
      </c>
      <c r="N18" s="76" t="s">
        <v>280</v>
      </c>
      <c r="O18" s="76"/>
      <c r="P18" s="76" t="s">
        <v>272</v>
      </c>
      <c r="Q18" s="76" t="s">
        <v>277</v>
      </c>
      <c r="R18" s="76" t="s">
        <v>279</v>
      </c>
      <c r="S18" s="76" t="s">
        <v>274</v>
      </c>
      <c r="T18" s="76" t="s">
        <v>278</v>
      </c>
      <c r="U18" s="76" t="s">
        <v>1448</v>
      </c>
      <c r="V18" s="76" t="s">
        <v>1444</v>
      </c>
      <c r="W18" s="76" t="s">
        <v>1442</v>
      </c>
      <c r="X18" s="76" t="s">
        <v>1443</v>
      </c>
      <c r="Y18" s="76" t="s">
        <v>1512</v>
      </c>
      <c r="Z18" s="76" t="s">
        <v>1511</v>
      </c>
      <c r="AA18" s="76" t="s">
        <v>1621</v>
      </c>
      <c r="AB18" s="76" t="s">
        <v>1622</v>
      </c>
      <c r="AC18" s="76" t="s">
        <v>1622</v>
      </c>
      <c r="AD18" s="76"/>
      <c r="AE18" s="76" t="s">
        <v>1624</v>
      </c>
      <c r="AF18" s="76" t="s">
        <v>1623</v>
      </c>
      <c r="AG18" s="76" t="s">
        <v>1622</v>
      </c>
      <c r="AH18" s="76" t="s">
        <v>1646</v>
      </c>
      <c r="AI18" s="76" t="s">
        <v>1625</v>
      </c>
      <c r="AJ18" s="76"/>
      <c r="AK18" s="76" t="s">
        <v>2454</v>
      </c>
      <c r="AL18" s="76" t="s">
        <v>2455</v>
      </c>
      <c r="AM18" s="76" t="s">
        <v>2453</v>
      </c>
      <c r="AN18" s="76" t="s">
        <v>2456</v>
      </c>
    </row>
    <row r="19" spans="1:40" ht="237.9" customHeight="1" x14ac:dyDescent="0.3">
      <c r="A19" s="76" t="s">
        <v>103</v>
      </c>
      <c r="B19" s="76" t="s">
        <v>140</v>
      </c>
      <c r="C19" s="76" t="s">
        <v>141</v>
      </c>
      <c r="D19" s="76" t="s">
        <v>142</v>
      </c>
      <c r="E19" s="76" t="s">
        <v>143</v>
      </c>
      <c r="F19" s="76" t="s">
        <v>144</v>
      </c>
      <c r="G19" s="76" t="s">
        <v>145</v>
      </c>
      <c r="H19" s="76" t="s">
        <v>146</v>
      </c>
      <c r="I19" s="76" t="s">
        <v>284</v>
      </c>
      <c r="J19" s="76" t="s">
        <v>288</v>
      </c>
      <c r="K19" s="76"/>
      <c r="L19" s="76" t="s">
        <v>287</v>
      </c>
      <c r="M19" s="76" t="s">
        <v>289</v>
      </c>
      <c r="N19" s="76" t="s">
        <v>286</v>
      </c>
      <c r="O19" s="76" t="s">
        <v>285</v>
      </c>
      <c r="P19" s="76" t="s">
        <v>290</v>
      </c>
      <c r="Q19" s="76" t="s">
        <v>283</v>
      </c>
      <c r="R19" s="76" t="s">
        <v>281</v>
      </c>
      <c r="S19" s="76" t="s">
        <v>282</v>
      </c>
      <c r="T19" s="76"/>
      <c r="U19" s="76" t="s">
        <v>1449</v>
      </c>
      <c r="V19" s="76" t="s">
        <v>1445</v>
      </c>
      <c r="W19" s="76" t="s">
        <v>1446</v>
      </c>
      <c r="X19" s="76" t="s">
        <v>1447</v>
      </c>
      <c r="Y19" s="76" t="s">
        <v>1513</v>
      </c>
      <c r="Z19" s="76" t="s">
        <v>1514</v>
      </c>
      <c r="AA19" s="76" t="s">
        <v>1627</v>
      </c>
      <c r="AB19" s="76" t="s">
        <v>1626</v>
      </c>
      <c r="AC19" s="76" t="s">
        <v>1627</v>
      </c>
      <c r="AD19" s="76"/>
      <c r="AE19" s="76" t="s">
        <v>1626</v>
      </c>
      <c r="AF19" s="76"/>
      <c r="AG19" s="76" t="s">
        <v>1630</v>
      </c>
      <c r="AH19" s="76" t="s">
        <v>1628</v>
      </c>
      <c r="AI19" s="76" t="s">
        <v>1629</v>
      </c>
      <c r="AJ19" s="76"/>
      <c r="AK19" s="76" t="s">
        <v>2458</v>
      </c>
      <c r="AL19" s="76" t="s">
        <v>2457</v>
      </c>
      <c r="AM19" s="76" t="s">
        <v>2459</v>
      </c>
      <c r="AN19" s="76" t="s">
        <v>2460</v>
      </c>
    </row>
    <row r="20" spans="1:40" ht="209.1" customHeight="1" x14ac:dyDescent="0.3">
      <c r="A20" s="76" t="s">
        <v>104</v>
      </c>
      <c r="B20" s="76" t="s">
        <v>147</v>
      </c>
      <c r="C20" s="76" t="s">
        <v>148</v>
      </c>
      <c r="D20" s="76" t="s">
        <v>149</v>
      </c>
      <c r="E20" s="76" t="s">
        <v>150</v>
      </c>
      <c r="F20" s="76" t="s">
        <v>151</v>
      </c>
      <c r="G20" s="76" t="s">
        <v>152</v>
      </c>
      <c r="H20" s="76" t="s">
        <v>153</v>
      </c>
      <c r="I20" s="76" t="s">
        <v>296</v>
      </c>
      <c r="J20" s="76" t="s">
        <v>295</v>
      </c>
      <c r="K20" s="76"/>
      <c r="L20" s="76" t="s">
        <v>300</v>
      </c>
      <c r="M20" s="76" t="s">
        <v>298</v>
      </c>
      <c r="N20" s="76" t="s">
        <v>294</v>
      </c>
      <c r="O20" s="76"/>
      <c r="P20" s="76" t="s">
        <v>297</v>
      </c>
      <c r="Q20" s="76" t="s">
        <v>291</v>
      </c>
      <c r="R20" s="76" t="s">
        <v>293</v>
      </c>
      <c r="S20" s="76" t="s">
        <v>292</v>
      </c>
      <c r="T20" s="76" t="s">
        <v>299</v>
      </c>
      <c r="U20" s="76"/>
      <c r="V20" s="76"/>
      <c r="W20" s="76"/>
      <c r="X20" s="76"/>
      <c r="Y20" s="76" t="s">
        <v>1515</v>
      </c>
      <c r="Z20" s="76" t="s">
        <v>1517</v>
      </c>
      <c r="AA20" s="76" t="s">
        <v>1633</v>
      </c>
      <c r="AB20" s="76" t="s">
        <v>1634</v>
      </c>
      <c r="AC20" s="76" t="s">
        <v>1636</v>
      </c>
      <c r="AD20" s="76"/>
      <c r="AE20" s="76" t="s">
        <v>1635</v>
      </c>
      <c r="AF20" s="76"/>
      <c r="AG20" s="76" t="s">
        <v>1637</v>
      </c>
      <c r="AH20" s="76" t="s">
        <v>1631</v>
      </c>
      <c r="AI20" s="76" t="s">
        <v>1632</v>
      </c>
      <c r="AJ20" s="76"/>
      <c r="AK20" s="76" t="s">
        <v>2462</v>
      </c>
      <c r="AL20" s="76" t="s">
        <v>2464</v>
      </c>
      <c r="AM20" s="76" t="s">
        <v>2463</v>
      </c>
      <c r="AN20" s="76" t="s">
        <v>2461</v>
      </c>
    </row>
    <row r="21" spans="1:40" ht="281.10000000000002" customHeight="1" x14ac:dyDescent="0.3">
      <c r="A21" s="76" t="s">
        <v>105</v>
      </c>
      <c r="B21" s="76" t="s">
        <v>154</v>
      </c>
      <c r="C21" s="76" t="s">
        <v>127</v>
      </c>
      <c r="D21" s="76" t="s">
        <v>155</v>
      </c>
      <c r="E21" s="76" t="s">
        <v>156</v>
      </c>
      <c r="F21" s="76" t="s">
        <v>127</v>
      </c>
      <c r="G21" s="76" t="s">
        <v>157</v>
      </c>
      <c r="H21" s="76" t="s">
        <v>158</v>
      </c>
      <c r="I21" s="76" t="s">
        <v>304</v>
      </c>
      <c r="J21" s="76" t="s">
        <v>306</v>
      </c>
      <c r="K21" s="76"/>
      <c r="L21" s="76" t="s">
        <v>309</v>
      </c>
      <c r="M21" s="76" t="s">
        <v>301</v>
      </c>
      <c r="N21" s="76" t="s">
        <v>303</v>
      </c>
      <c r="O21" s="76" t="s">
        <v>307</v>
      </c>
      <c r="P21" s="76" t="s">
        <v>308</v>
      </c>
      <c r="Q21" s="76" t="s">
        <v>305</v>
      </c>
      <c r="R21" s="76" t="s">
        <v>302</v>
      </c>
      <c r="S21" s="76" t="s">
        <v>310</v>
      </c>
      <c r="T21" s="76"/>
      <c r="U21" s="76"/>
      <c r="V21" s="76"/>
      <c r="W21" s="76"/>
      <c r="X21" s="76"/>
      <c r="Y21" s="76" t="s">
        <v>1516</v>
      </c>
      <c r="Z21" s="76" t="s">
        <v>1518</v>
      </c>
      <c r="AA21" s="76" t="s">
        <v>1644</v>
      </c>
      <c r="AB21" s="76" t="s">
        <v>1638</v>
      </c>
      <c r="AC21" s="76" t="s">
        <v>1643</v>
      </c>
      <c r="AD21" s="76"/>
      <c r="AE21" s="76" t="s">
        <v>1645</v>
      </c>
      <c r="AF21" s="76" t="s">
        <v>1642</v>
      </c>
      <c r="AG21" s="76" t="s">
        <v>1641</v>
      </c>
      <c r="AH21" s="76" t="s">
        <v>1640</v>
      </c>
      <c r="AI21" s="76" t="s">
        <v>1639</v>
      </c>
      <c r="AJ21" s="76" t="s">
        <v>2468</v>
      </c>
      <c r="AK21" s="76" t="s">
        <v>248</v>
      </c>
      <c r="AL21" s="76" t="s">
        <v>2467</v>
      </c>
      <c r="AM21" s="76" t="s">
        <v>2465</v>
      </c>
      <c r="AN21" s="76" t="s">
        <v>2466</v>
      </c>
    </row>
    <row r="22" spans="1:40" ht="151.5" customHeight="1" x14ac:dyDescent="0.3">
      <c r="A22" s="76" t="s">
        <v>106</v>
      </c>
      <c r="B22" s="76" t="s">
        <v>159</v>
      </c>
      <c r="C22" s="76" t="s">
        <v>160</v>
      </c>
      <c r="D22" s="76"/>
      <c r="E22" s="76" t="s">
        <v>161</v>
      </c>
      <c r="F22" s="76" t="s">
        <v>162</v>
      </c>
      <c r="G22" s="76" t="s">
        <v>163</v>
      </c>
      <c r="H22" s="76" t="s">
        <v>164</v>
      </c>
      <c r="I22" s="76" t="s">
        <v>319</v>
      </c>
      <c r="J22" s="76" t="s">
        <v>315</v>
      </c>
      <c r="K22" s="76"/>
      <c r="L22" s="76" t="s">
        <v>314</v>
      </c>
      <c r="M22" s="76" t="s">
        <v>311</v>
      </c>
      <c r="N22" s="76" t="s">
        <v>318</v>
      </c>
      <c r="O22" s="76" t="s">
        <v>312</v>
      </c>
      <c r="P22" s="76" t="s">
        <v>313</v>
      </c>
      <c r="Q22" s="76" t="s">
        <v>320</v>
      </c>
      <c r="R22" s="76"/>
      <c r="S22" s="76" t="s">
        <v>316</v>
      </c>
      <c r="T22" s="76" t="s">
        <v>317</v>
      </c>
      <c r="U22" s="76"/>
      <c r="V22" s="76"/>
      <c r="W22" s="76"/>
      <c r="X22" s="76"/>
      <c r="Y22" s="76" t="s">
        <v>1519</v>
      </c>
      <c r="Z22" s="76" t="s">
        <v>1520</v>
      </c>
      <c r="AA22" s="76" t="s">
        <v>1650</v>
      </c>
      <c r="AB22" s="76" t="s">
        <v>1648</v>
      </c>
      <c r="AC22" s="76" t="s">
        <v>1648</v>
      </c>
      <c r="AD22" s="76"/>
      <c r="AE22" s="76"/>
      <c r="AF22" s="76"/>
      <c r="AG22" s="76" t="s">
        <v>1651</v>
      </c>
      <c r="AH22" s="76" t="s">
        <v>1649</v>
      </c>
      <c r="AI22" s="76" t="s">
        <v>1647</v>
      </c>
      <c r="AJ22" s="76"/>
      <c r="AK22" s="76" t="s">
        <v>2469</v>
      </c>
      <c r="AL22" s="76" t="s">
        <v>2470</v>
      </c>
      <c r="AM22" s="76" t="s">
        <v>108</v>
      </c>
      <c r="AN22" s="76" t="s">
        <v>2471</v>
      </c>
    </row>
    <row r="23" spans="1:40" ht="269.7" customHeight="1" x14ac:dyDescent="0.3">
      <c r="A23" s="76" t="s">
        <v>321</v>
      </c>
      <c r="B23" s="76" t="s">
        <v>2173</v>
      </c>
      <c r="C23" s="76" t="s">
        <v>2156</v>
      </c>
      <c r="D23" s="76" t="s">
        <v>2157</v>
      </c>
      <c r="E23" s="76" t="s">
        <v>2158</v>
      </c>
      <c r="F23" s="76" t="s">
        <v>2174</v>
      </c>
      <c r="G23" s="76" t="s">
        <v>2159</v>
      </c>
      <c r="H23" s="76" t="s">
        <v>2160</v>
      </c>
      <c r="I23" s="76" t="s">
        <v>2161</v>
      </c>
      <c r="J23" s="76" t="s">
        <v>2161</v>
      </c>
      <c r="K23" s="76" t="s">
        <v>2162</v>
      </c>
      <c r="L23" s="76" t="s">
        <v>2161</v>
      </c>
      <c r="M23" s="76" t="s">
        <v>2163</v>
      </c>
      <c r="N23" s="76" t="s">
        <v>2164</v>
      </c>
      <c r="O23" s="76" t="s">
        <v>2165</v>
      </c>
      <c r="P23" s="76" t="s">
        <v>2166</v>
      </c>
      <c r="Q23" s="76" t="s">
        <v>2166</v>
      </c>
      <c r="R23" s="76" t="s">
        <v>2167</v>
      </c>
      <c r="S23" s="76" t="s">
        <v>2166</v>
      </c>
      <c r="T23" s="76" t="s">
        <v>2168</v>
      </c>
      <c r="U23" s="76"/>
      <c r="V23" s="76"/>
      <c r="W23" s="76"/>
      <c r="X23" s="76"/>
      <c r="Y23" s="76"/>
      <c r="Z23" s="76"/>
      <c r="AA23" s="76" t="s">
        <v>2166</v>
      </c>
      <c r="AB23" s="76" t="s">
        <v>2169</v>
      </c>
      <c r="AC23" s="76" t="s">
        <v>2170</v>
      </c>
      <c r="AD23" s="76"/>
      <c r="AE23" s="76" t="s">
        <v>2166</v>
      </c>
      <c r="AF23" s="76" t="s">
        <v>2169</v>
      </c>
      <c r="AG23" s="76" t="s">
        <v>2171</v>
      </c>
      <c r="AH23" s="76" t="s">
        <v>2166</v>
      </c>
      <c r="AI23" s="76" t="s">
        <v>2172</v>
      </c>
      <c r="AJ23" s="76"/>
      <c r="AK23" s="76" t="s">
        <v>2481</v>
      </c>
      <c r="AL23" s="76" t="s">
        <v>2480</v>
      </c>
      <c r="AM23" s="76" t="s">
        <v>2479</v>
      </c>
      <c r="AN23" s="76" t="s">
        <v>2479</v>
      </c>
    </row>
    <row r="24" spans="1:40" s="6" customFormat="1" ht="132.6" customHeight="1" x14ac:dyDescent="0.3">
      <c r="A24" s="76" t="s">
        <v>165</v>
      </c>
      <c r="B24" s="76" t="s">
        <v>169</v>
      </c>
      <c r="C24" s="76" t="s">
        <v>78</v>
      </c>
      <c r="D24" s="76" t="s">
        <v>171</v>
      </c>
      <c r="E24" s="76"/>
      <c r="F24" s="76"/>
      <c r="G24" s="76" t="s">
        <v>168</v>
      </c>
      <c r="H24" s="76" t="s">
        <v>170</v>
      </c>
      <c r="I24" s="76" t="s">
        <v>325</v>
      </c>
      <c r="J24" s="76"/>
      <c r="K24" s="76" t="s">
        <v>327</v>
      </c>
      <c r="L24" s="76" t="s">
        <v>332</v>
      </c>
      <c r="M24" s="76" t="s">
        <v>326</v>
      </c>
      <c r="N24" s="76" t="s">
        <v>331</v>
      </c>
      <c r="O24" s="76" t="s">
        <v>330</v>
      </c>
      <c r="P24" s="76" t="s">
        <v>329</v>
      </c>
      <c r="Q24" s="76" t="s">
        <v>324</v>
      </c>
      <c r="R24" s="76" t="s">
        <v>328</v>
      </c>
      <c r="S24" s="76" t="s">
        <v>323</v>
      </c>
      <c r="T24" s="76" t="s">
        <v>322</v>
      </c>
      <c r="U24" s="76" t="s">
        <v>1452</v>
      </c>
      <c r="V24" s="76" t="s">
        <v>1454</v>
      </c>
      <c r="W24" s="76" t="s">
        <v>1450</v>
      </c>
      <c r="X24" s="76" t="s">
        <v>1451</v>
      </c>
      <c r="Y24" s="76" t="s">
        <v>1521</v>
      </c>
      <c r="Z24" s="76" t="s">
        <v>1522</v>
      </c>
      <c r="AA24" s="76" t="s">
        <v>1653</v>
      </c>
      <c r="AB24" s="76"/>
      <c r="AC24" s="76" t="s">
        <v>1654</v>
      </c>
      <c r="AD24" s="76"/>
      <c r="AE24" s="76" t="s">
        <v>1656</v>
      </c>
      <c r="AF24" s="76"/>
      <c r="AG24" s="76" t="s">
        <v>1655</v>
      </c>
      <c r="AH24" s="76"/>
      <c r="AI24" s="76" t="s">
        <v>1652</v>
      </c>
      <c r="AJ24" s="76"/>
      <c r="AK24" s="76" t="s">
        <v>2474</v>
      </c>
      <c r="AL24" s="76" t="s">
        <v>2472</v>
      </c>
      <c r="AM24" s="76" t="s">
        <v>2473</v>
      </c>
      <c r="AN24" s="76"/>
    </row>
    <row r="25" spans="1:40" s="6" customFormat="1" ht="147.6" customHeight="1" x14ac:dyDescent="0.3">
      <c r="A25" s="76" t="s">
        <v>166</v>
      </c>
      <c r="B25" s="76" t="s">
        <v>174</v>
      </c>
      <c r="C25" s="76" t="s">
        <v>176</v>
      </c>
      <c r="D25" s="76" t="s">
        <v>172</v>
      </c>
      <c r="E25" s="76" t="s">
        <v>175</v>
      </c>
      <c r="F25" s="76"/>
      <c r="G25" s="76" t="s">
        <v>173</v>
      </c>
      <c r="H25" s="76" t="s">
        <v>177</v>
      </c>
      <c r="I25" s="76" t="s">
        <v>337</v>
      </c>
      <c r="J25" s="76"/>
      <c r="K25" s="76" t="s">
        <v>335</v>
      </c>
      <c r="L25" s="76" t="s">
        <v>333</v>
      </c>
      <c r="M25" s="76" t="s">
        <v>336</v>
      </c>
      <c r="N25" s="76"/>
      <c r="O25" s="76"/>
      <c r="P25" s="76" t="s">
        <v>339</v>
      </c>
      <c r="Q25" s="76" t="s">
        <v>340</v>
      </c>
      <c r="R25" s="76" t="s">
        <v>338</v>
      </c>
      <c r="S25" s="76" t="s">
        <v>334</v>
      </c>
      <c r="T25" s="76" t="s">
        <v>341</v>
      </c>
      <c r="U25" s="76" t="s">
        <v>1455</v>
      </c>
      <c r="V25" s="76" t="s">
        <v>1456</v>
      </c>
      <c r="W25" s="76"/>
      <c r="X25" s="76" t="s">
        <v>1453</v>
      </c>
      <c r="Y25" s="76" t="s">
        <v>1523</v>
      </c>
      <c r="Z25" s="76" t="s">
        <v>1524</v>
      </c>
      <c r="AA25" s="76"/>
      <c r="AB25" s="76"/>
      <c r="AC25" s="76" t="s">
        <v>1659</v>
      </c>
      <c r="AD25" s="76"/>
      <c r="AE25" s="76"/>
      <c r="AF25" s="76" t="s">
        <v>1657</v>
      </c>
      <c r="AG25" s="76" t="s">
        <v>1658</v>
      </c>
      <c r="AH25" s="76"/>
      <c r="AI25" s="76" t="s">
        <v>1660</v>
      </c>
      <c r="AJ25" s="76"/>
      <c r="AK25" s="76" t="s">
        <v>2476</v>
      </c>
      <c r="AL25" s="76" t="s">
        <v>2477</v>
      </c>
      <c r="AM25" s="76" t="s">
        <v>2478</v>
      </c>
      <c r="AN25" s="76" t="s">
        <v>2475</v>
      </c>
    </row>
    <row r="26" spans="1:40" s="6" customFormat="1" ht="138.6" customHeight="1" x14ac:dyDescent="0.3">
      <c r="A26" s="76" t="s">
        <v>167</v>
      </c>
      <c r="B26" s="76" t="s">
        <v>182</v>
      </c>
      <c r="C26" s="76" t="s">
        <v>180</v>
      </c>
      <c r="D26" s="76" t="s">
        <v>178</v>
      </c>
      <c r="E26" s="76" t="s">
        <v>183</v>
      </c>
      <c r="F26" s="76"/>
      <c r="G26" s="76" t="s">
        <v>181</v>
      </c>
      <c r="H26" s="76" t="s">
        <v>179</v>
      </c>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row>
    <row r="27" spans="1:40" ht="195.6" customHeight="1" x14ac:dyDescent="0.3">
      <c r="A27" s="76" t="s">
        <v>54</v>
      </c>
      <c r="B27" s="76" t="s">
        <v>184</v>
      </c>
      <c r="C27" s="76" t="s">
        <v>184</v>
      </c>
      <c r="D27" s="76" t="s">
        <v>65</v>
      </c>
      <c r="E27" s="76" t="s">
        <v>185</v>
      </c>
      <c r="F27" s="76"/>
      <c r="G27" s="76" t="s">
        <v>184</v>
      </c>
      <c r="H27" s="76" t="s">
        <v>65</v>
      </c>
      <c r="I27" s="76">
        <v>2</v>
      </c>
      <c r="J27" s="76">
        <v>2</v>
      </c>
      <c r="K27" s="76">
        <v>2</v>
      </c>
      <c r="L27" s="76" t="s">
        <v>342</v>
      </c>
      <c r="M27" s="76" t="s">
        <v>343</v>
      </c>
      <c r="N27" s="76">
        <v>2</v>
      </c>
      <c r="O27" s="76">
        <v>2</v>
      </c>
      <c r="P27" s="76">
        <v>2</v>
      </c>
      <c r="Q27" s="76">
        <v>3</v>
      </c>
      <c r="R27" s="76">
        <v>2</v>
      </c>
      <c r="S27" s="76">
        <v>2</v>
      </c>
      <c r="T27" s="76">
        <v>2</v>
      </c>
      <c r="U27" s="76"/>
      <c r="V27" s="76"/>
      <c r="W27" s="76"/>
      <c r="X27" s="76"/>
      <c r="Y27" s="76" t="s">
        <v>1525</v>
      </c>
      <c r="Z27" s="76" t="s">
        <v>1528</v>
      </c>
      <c r="AA27" s="76" t="s">
        <v>65</v>
      </c>
      <c r="AB27" s="76" t="s">
        <v>65</v>
      </c>
      <c r="AC27" s="76" t="s">
        <v>1664</v>
      </c>
      <c r="AD27" s="76"/>
      <c r="AE27" s="76" t="s">
        <v>65</v>
      </c>
      <c r="AF27" s="76" t="s">
        <v>1666</v>
      </c>
      <c r="AG27" s="76" t="s">
        <v>1665</v>
      </c>
      <c r="AH27" s="76" t="s">
        <v>65</v>
      </c>
      <c r="AI27" s="76" t="s">
        <v>1667</v>
      </c>
      <c r="AJ27" s="76"/>
      <c r="AK27" s="76" t="s">
        <v>2492</v>
      </c>
      <c r="AL27" s="76" t="s">
        <v>2493</v>
      </c>
      <c r="AM27" s="76" t="s">
        <v>2494</v>
      </c>
      <c r="AN27" s="76" t="s">
        <v>184</v>
      </c>
    </row>
    <row r="28" spans="1:40" ht="103.8" customHeight="1" x14ac:dyDescent="0.3">
      <c r="A28" s="76" t="s">
        <v>48</v>
      </c>
      <c r="B28" s="76" t="s">
        <v>189</v>
      </c>
      <c r="C28" s="76" t="s">
        <v>186</v>
      </c>
      <c r="D28" s="76" t="s">
        <v>187</v>
      </c>
      <c r="E28" s="76" t="s">
        <v>188</v>
      </c>
      <c r="F28" s="76"/>
      <c r="G28" s="76" t="s">
        <v>25</v>
      </c>
      <c r="H28" s="76" t="s">
        <v>190</v>
      </c>
      <c r="I28" s="76"/>
      <c r="J28" s="76"/>
      <c r="K28" s="76" t="s">
        <v>25</v>
      </c>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t="s">
        <v>25</v>
      </c>
      <c r="AL28" s="76" t="s">
        <v>25</v>
      </c>
      <c r="AM28" s="76" t="s">
        <v>2495</v>
      </c>
      <c r="AN28" s="76" t="s">
        <v>25</v>
      </c>
    </row>
    <row r="29" spans="1:40" ht="111.6" customHeight="1" x14ac:dyDescent="0.3">
      <c r="A29" s="76" t="s">
        <v>1672</v>
      </c>
      <c r="B29" s="76" t="s">
        <v>195</v>
      </c>
      <c r="C29" s="76" t="s">
        <v>193</v>
      </c>
      <c r="D29" s="76" t="s">
        <v>192</v>
      </c>
      <c r="E29" s="76"/>
      <c r="F29" s="76"/>
      <c r="G29" s="76" t="s">
        <v>191</v>
      </c>
      <c r="H29" s="76" t="s">
        <v>194</v>
      </c>
      <c r="I29" s="76"/>
      <c r="J29" s="76"/>
      <c r="K29" s="76"/>
      <c r="L29" s="76"/>
      <c r="M29" s="76"/>
      <c r="N29" s="76"/>
      <c r="O29" s="76"/>
      <c r="P29" s="76"/>
      <c r="Q29" s="76"/>
      <c r="R29" s="76"/>
      <c r="S29" s="76"/>
      <c r="T29" s="76"/>
      <c r="U29" s="76"/>
      <c r="V29" s="76"/>
      <c r="W29" s="76"/>
      <c r="X29" s="76"/>
      <c r="Y29" s="76" t="s">
        <v>1530</v>
      </c>
      <c r="Z29" s="76" t="s">
        <v>1529</v>
      </c>
      <c r="AA29" s="76"/>
      <c r="AB29" s="76"/>
      <c r="AC29" s="76"/>
      <c r="AD29" s="76"/>
      <c r="AE29" s="76"/>
      <c r="AF29" s="76"/>
      <c r="AG29" s="76"/>
      <c r="AH29" s="76"/>
      <c r="AI29" s="76"/>
      <c r="AJ29" s="76"/>
      <c r="AK29" s="76" t="s">
        <v>2496</v>
      </c>
      <c r="AL29" s="76" t="s">
        <v>2497</v>
      </c>
      <c r="AM29" s="76" t="s">
        <v>2485</v>
      </c>
      <c r="AN29" s="76" t="s">
        <v>2486</v>
      </c>
    </row>
    <row r="30" spans="1:40" s="97" customFormat="1" ht="304.8" customHeight="1" x14ac:dyDescent="0.3">
      <c r="A30" s="153" t="s">
        <v>1774</v>
      </c>
      <c r="B30" s="76" t="s">
        <v>1775</v>
      </c>
      <c r="C30" s="76" t="s">
        <v>1788</v>
      </c>
      <c r="D30" s="76" t="s">
        <v>1776</v>
      </c>
      <c r="E30" s="76" t="s">
        <v>1782</v>
      </c>
      <c r="F30" s="76"/>
      <c r="G30" s="76" t="s">
        <v>1763</v>
      </c>
      <c r="H30" s="76" t="s">
        <v>1789</v>
      </c>
      <c r="I30" s="76" t="s">
        <v>1789</v>
      </c>
      <c r="J30" s="76" t="s">
        <v>1767</v>
      </c>
      <c r="K30" s="76" t="s">
        <v>1789</v>
      </c>
      <c r="L30" s="76" t="s">
        <v>1789</v>
      </c>
      <c r="M30" s="76" t="s">
        <v>1786</v>
      </c>
      <c r="N30" s="76" t="s">
        <v>1790</v>
      </c>
      <c r="O30" s="76" t="s">
        <v>1787</v>
      </c>
      <c r="P30" s="76" t="s">
        <v>1789</v>
      </c>
      <c r="Q30" s="76" t="s">
        <v>1777</v>
      </c>
      <c r="R30" s="76" t="s">
        <v>1791</v>
      </c>
      <c r="S30" s="76" t="s">
        <v>1778</v>
      </c>
      <c r="T30" s="76" t="s">
        <v>1792</v>
      </c>
      <c r="U30" s="76" t="s">
        <v>1793</v>
      </c>
      <c r="V30" s="76" t="s">
        <v>1783</v>
      </c>
      <c r="W30" s="76"/>
      <c r="X30" s="76" t="s">
        <v>1794</v>
      </c>
      <c r="Y30" s="76" t="s">
        <v>1779</v>
      </c>
      <c r="Z30" s="76" t="s">
        <v>1784</v>
      </c>
      <c r="AA30" s="76" t="s">
        <v>1780</v>
      </c>
      <c r="AB30" s="76"/>
      <c r="AC30" s="76" t="s">
        <v>1795</v>
      </c>
      <c r="AD30" s="76"/>
      <c r="AE30" s="76" t="s">
        <v>1796</v>
      </c>
      <c r="AF30" s="76" t="s">
        <v>1785</v>
      </c>
      <c r="AG30" s="76" t="s">
        <v>1797</v>
      </c>
      <c r="AH30" s="76" t="s">
        <v>1781</v>
      </c>
      <c r="AI30" s="76" t="s">
        <v>1770</v>
      </c>
      <c r="AJ30" s="76"/>
      <c r="AK30" s="76" t="s">
        <v>2490</v>
      </c>
      <c r="AL30" s="76" t="s">
        <v>2488</v>
      </c>
      <c r="AM30" s="76" t="s">
        <v>2489</v>
      </c>
      <c r="AN30" s="76" t="s">
        <v>2487</v>
      </c>
    </row>
    <row r="31" spans="1:40" ht="172.5" customHeight="1" x14ac:dyDescent="0.3">
      <c r="A31" s="76" t="s">
        <v>1457</v>
      </c>
      <c r="B31" s="76"/>
      <c r="C31" s="76"/>
      <c r="D31" s="76"/>
      <c r="E31" s="76"/>
      <c r="F31" s="76"/>
      <c r="G31" s="76"/>
      <c r="H31" s="76"/>
      <c r="I31" s="76"/>
      <c r="J31" s="76"/>
      <c r="K31" s="76"/>
      <c r="L31" s="76"/>
      <c r="M31" s="76"/>
      <c r="N31" s="76"/>
      <c r="O31" s="76"/>
      <c r="P31" s="76"/>
      <c r="Q31" s="76"/>
      <c r="R31" s="76"/>
      <c r="S31" s="76"/>
      <c r="T31" s="76"/>
      <c r="U31" s="76" t="s">
        <v>1459</v>
      </c>
      <c r="V31" s="76" t="s">
        <v>1458</v>
      </c>
      <c r="W31" s="76"/>
      <c r="X31" s="76" t="s">
        <v>1460</v>
      </c>
      <c r="Y31" s="76" t="s">
        <v>1526</v>
      </c>
      <c r="Z31" s="76" t="s">
        <v>1527</v>
      </c>
      <c r="AA31" s="76" t="s">
        <v>1663</v>
      </c>
      <c r="AB31" s="76"/>
      <c r="AC31" s="76" t="s">
        <v>1662</v>
      </c>
      <c r="AD31" s="76"/>
      <c r="AE31" s="76" t="s">
        <v>1661</v>
      </c>
      <c r="AF31" s="76" t="s">
        <v>1661</v>
      </c>
      <c r="AG31" s="76" t="s">
        <v>1661</v>
      </c>
      <c r="AH31" s="76" t="s">
        <v>1661</v>
      </c>
      <c r="AI31" s="76" t="s">
        <v>1661</v>
      </c>
      <c r="AJ31" s="76"/>
      <c r="AK31" s="76" t="s">
        <v>2483</v>
      </c>
      <c r="AL31" s="76" t="s">
        <v>2484</v>
      </c>
      <c r="AM31" s="76" t="s">
        <v>2482</v>
      </c>
      <c r="AN31" s="76" t="s">
        <v>2491</v>
      </c>
    </row>
    <row r="32" spans="1:40" ht="91.8" customHeight="1" x14ac:dyDescent="0.3">
      <c r="A32" s="76" t="s">
        <v>49</v>
      </c>
      <c r="B32" s="76"/>
      <c r="C32" s="76"/>
      <c r="D32" s="76"/>
      <c r="E32" s="76"/>
      <c r="F32" s="76"/>
      <c r="G32" s="76"/>
      <c r="H32" s="76"/>
      <c r="I32" s="76"/>
      <c r="J32" s="76"/>
      <c r="K32" s="76"/>
      <c r="L32" s="76"/>
      <c r="M32" s="76"/>
      <c r="N32" s="76"/>
      <c r="O32" s="76"/>
      <c r="P32" s="76"/>
      <c r="Q32" s="76"/>
      <c r="R32" s="76"/>
      <c r="S32" s="76"/>
      <c r="T32" s="76"/>
      <c r="U32" s="76"/>
      <c r="V32" s="76"/>
      <c r="W32" s="76"/>
      <c r="X32" s="76"/>
      <c r="Y32" s="76" t="s">
        <v>25</v>
      </c>
      <c r="Z32" s="76" t="s">
        <v>25</v>
      </c>
      <c r="AA32" s="76"/>
      <c r="AB32" s="76"/>
      <c r="AC32" s="76"/>
      <c r="AD32" s="76"/>
      <c r="AE32" s="76"/>
      <c r="AF32" s="76"/>
      <c r="AG32" s="76"/>
      <c r="AH32" s="76"/>
      <c r="AI32" s="76"/>
      <c r="AJ32" s="76"/>
      <c r="AK32" s="76"/>
      <c r="AL32" s="76"/>
      <c r="AM32" s="76"/>
      <c r="AN32" s="76"/>
    </row>
    <row r="35" spans="22:22" x14ac:dyDescent="0.3">
      <c r="V35" s="7"/>
    </row>
    <row r="36" spans="22:22" x14ac:dyDescent="0.3">
      <c r="V36" s="7"/>
    </row>
    <row r="37" spans="22:22" x14ac:dyDescent="0.3">
      <c r="V37" s="7"/>
    </row>
    <row r="43" spans="22:22" x14ac:dyDescent="0.3">
      <c r="V43" s="7"/>
    </row>
    <row r="44" spans="22:22" x14ac:dyDescent="0.3">
      <c r="V44" s="7"/>
    </row>
    <row r="45" spans="22:22" x14ac:dyDescent="0.3">
      <c r="V45" s="7"/>
    </row>
    <row r="46" spans="22:22" x14ac:dyDescent="0.3">
      <c r="V46" s="7"/>
    </row>
    <row r="47" spans="22:22" x14ac:dyDescent="0.3">
      <c r="V47" s="7"/>
    </row>
    <row r="48" spans="22:22" x14ac:dyDescent="0.3">
      <c r="V48" s="7"/>
    </row>
    <row r="49" spans="22:22" x14ac:dyDescent="0.3">
      <c r="V49" s="7"/>
    </row>
    <row r="50" spans="22:22" x14ac:dyDescent="0.3">
      <c r="V50" s="7"/>
    </row>
    <row r="51" spans="22:22" x14ac:dyDescent="0.3">
      <c r="V51" s="7"/>
    </row>
  </sheetData>
  <mergeCells count="1">
    <mergeCell ref="B13:AI13"/>
  </mergeCells>
  <conditionalFormatting sqref="A8:AB8 B8:AI12 B13 A14:AI32">
    <cfRule type="expression" dxfId="555" priority="4">
      <formula>MOD(ROW(),2)=0</formula>
    </cfRule>
  </conditionalFormatting>
  <conditionalFormatting sqref="A8:AB8 B8:AI12 B13 A14:AI32">
    <cfRule type="containsBlanks" dxfId="554" priority="5">
      <formula>LEN(TRIM(A8))=0</formula>
    </cfRule>
  </conditionalFormatting>
  <conditionalFormatting sqref="A8:AI12 A13:B13 A14:AI32">
    <cfRule type="containsBlanks" dxfId="553" priority="6">
      <formula>LEN(TRIM(A8))=0</formula>
    </cfRule>
  </conditionalFormatting>
  <conditionalFormatting sqref="A9:AB12 A13:B13">
    <cfRule type="expression" dxfId="552" priority="7">
      <formula>MOD(ROW(),2)=0</formula>
    </cfRule>
  </conditionalFormatting>
  <conditionalFormatting sqref="A9:AB12 A13:B13">
    <cfRule type="containsBlanks" dxfId="551" priority="8">
      <formula>LEN(TRIM(A9))=0</formula>
    </cfRule>
  </conditionalFormatting>
  <conditionalFormatting sqref="AJ8:AN32">
    <cfRule type="expression" dxfId="550" priority="1">
      <formula>MOD(ROW(),2)=0</formula>
    </cfRule>
  </conditionalFormatting>
  <conditionalFormatting sqref="AJ8:AN32">
    <cfRule type="containsBlanks" dxfId="549" priority="2">
      <formula>LEN(TRIM(AJ8))=0</formula>
    </cfRule>
  </conditionalFormatting>
  <conditionalFormatting sqref="AJ8:AN32">
    <cfRule type="containsBlanks" dxfId="548" priority="3">
      <formula>LEN(TRIM(AJ8))=0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sheetPr>
  <dimension ref="A1:Y57"/>
  <sheetViews>
    <sheetView topLeftCell="S15" workbookViewId="0">
      <selection activeCell="B18" sqref="B18:Y18"/>
    </sheetView>
  </sheetViews>
  <sheetFormatPr defaultRowHeight="14.4" outlineLevelCol="2" x14ac:dyDescent="0.3"/>
  <cols>
    <col min="1" max="1" width="38.21875" style="4" customWidth="1"/>
    <col min="2" max="2" width="38.88671875" customWidth="1" outlineLevel="2"/>
    <col min="3" max="4" width="35.5546875" customWidth="1" outlineLevel="2"/>
    <col min="5" max="5" width="40.6640625" customWidth="1" outlineLevel="2"/>
    <col min="6" max="6" width="26.21875" customWidth="1" outlineLevel="2"/>
    <col min="7" max="7" width="47.44140625" customWidth="1" outlineLevel="2"/>
    <col min="8" max="8" width="41.44140625" bestFit="1" customWidth="1" outlineLevel="2"/>
    <col min="9" max="9" width="49.6640625" bestFit="1" customWidth="1"/>
    <col min="10" max="10" width="28.88671875" customWidth="1"/>
    <col min="11" max="11" width="43.77734375" bestFit="1" customWidth="1"/>
    <col min="12" max="12" width="45.109375" customWidth="1"/>
    <col min="13" max="13" width="42.6640625" bestFit="1" customWidth="1"/>
    <col min="14" max="14" width="28.77734375" bestFit="1" customWidth="1"/>
    <col min="15" max="15" width="39.33203125" bestFit="1" customWidth="1"/>
    <col min="16" max="16" width="34.5546875" bestFit="1" customWidth="1"/>
    <col min="17" max="17" width="34.33203125" bestFit="1" customWidth="1"/>
    <col min="18" max="18" width="36.77734375" bestFit="1" customWidth="1"/>
    <col min="19" max="19" width="21.33203125" bestFit="1" customWidth="1"/>
    <col min="20" max="20" width="30.88671875" bestFit="1" customWidth="1"/>
    <col min="21" max="21" width="43.77734375" customWidth="1"/>
    <col min="22" max="22" width="44.109375" customWidth="1"/>
    <col min="23" max="23" width="49.21875" customWidth="1"/>
    <col min="24" max="24" width="35" customWidth="1"/>
    <col min="25" max="25" width="31.33203125" customWidth="1"/>
  </cols>
  <sheetData>
    <row r="1" spans="1:25" s="123" customFormat="1" ht="21" x14ac:dyDescent="0.4">
      <c r="A1" s="120" t="s">
        <v>26</v>
      </c>
      <c r="B1" s="121" t="s">
        <v>818</v>
      </c>
      <c r="C1" s="121" t="s">
        <v>812</v>
      </c>
      <c r="D1" s="121" t="s">
        <v>827</v>
      </c>
      <c r="E1" s="121" t="s">
        <v>345</v>
      </c>
      <c r="F1" s="121" t="s">
        <v>346</v>
      </c>
      <c r="G1" s="121" t="s">
        <v>347</v>
      </c>
      <c r="H1" s="121" t="s">
        <v>831</v>
      </c>
      <c r="I1" s="122" t="s">
        <v>794</v>
      </c>
      <c r="J1" s="122" t="s">
        <v>780</v>
      </c>
      <c r="K1" s="122" t="s">
        <v>809</v>
      </c>
      <c r="L1" s="121" t="s">
        <v>770</v>
      </c>
      <c r="M1" s="121" t="s">
        <v>789</v>
      </c>
      <c r="N1" s="121" t="s">
        <v>804</v>
      </c>
      <c r="O1" s="121" t="s">
        <v>776</v>
      </c>
      <c r="P1" s="121" t="s">
        <v>765</v>
      </c>
      <c r="Q1" s="121" t="s">
        <v>801</v>
      </c>
      <c r="R1" s="121" t="s">
        <v>783</v>
      </c>
      <c r="S1" s="121" t="s">
        <v>773</v>
      </c>
      <c r="T1" s="121" t="s">
        <v>798</v>
      </c>
      <c r="U1" s="121" t="s">
        <v>879</v>
      </c>
      <c r="V1" s="121" t="s">
        <v>842</v>
      </c>
      <c r="W1" s="121" t="s">
        <v>901</v>
      </c>
      <c r="X1" s="121" t="s">
        <v>884</v>
      </c>
      <c r="Y1" s="121" t="s">
        <v>870</v>
      </c>
    </row>
    <row r="2" spans="1:25" s="90" customFormat="1" ht="18" x14ac:dyDescent="0.35">
      <c r="A2" s="92" t="s">
        <v>430</v>
      </c>
      <c r="B2" s="100" t="str">
        <f>HLOOKUP($A2,'AMaTR demographics data'!$C$1:$T$39,MATCH(B$1,'AMaTR demographics data'!$I$1:$I$38,0),FALSE)</f>
        <v>EMEA</v>
      </c>
      <c r="C2" s="100" t="str">
        <f>HLOOKUP($A2,'AMaTR demographics data'!$C$1:$T$39,MATCH(C$1,'AMaTR demographics data'!$I$1:$I$38,0),FALSE)</f>
        <v>EMEA</v>
      </c>
      <c r="D2" s="100" t="str">
        <f>HLOOKUP($A2,'AMaTR demographics data'!$C$1:$T$39,MATCH(D$1,'AMaTR demographics data'!$I$1:$I$38,0),FALSE)</f>
        <v>EMEA</v>
      </c>
      <c r="E2" s="100" t="str">
        <f>HLOOKUP($A2,'AMaTR demographics data'!$C$1:$T$39,MATCH(E$1,'AMaTR demographics data'!$I$1:$I$38,0),FALSE)</f>
        <v>EMEA</v>
      </c>
      <c r="F2" s="100" t="str">
        <f>HLOOKUP($A2,'AMaTR demographics data'!$C$1:$T$39,MATCH(F$1,'AMaTR demographics data'!$I$1:$I$38,0),FALSE)</f>
        <v>EMEA</v>
      </c>
      <c r="G2" s="100" t="str">
        <f>HLOOKUP($A2,'AMaTR demographics data'!$C$1:$T$39,MATCH(G$1,'AMaTR demographics data'!$I$1:$I$38,0),FALSE)</f>
        <v>EMEA</v>
      </c>
      <c r="H2" s="100" t="str">
        <f>HLOOKUP($A2,'AMaTR demographics data'!$C$1:$T$39,MATCH(H$1,'AMaTR demographics data'!$I$1:$I$38,0),FALSE)</f>
        <v>EMEA</v>
      </c>
      <c r="I2" s="100" t="str">
        <f>HLOOKUP($A2,'AMaTR demographics data'!$C$1:$T$39,MATCH(I$1,'AMaTR demographics data'!$I$1:$I$38,0),FALSE)</f>
        <v>Americas</v>
      </c>
      <c r="J2" s="100" t="str">
        <f>HLOOKUP($A2,'AMaTR demographics data'!$C$1:$T$39,MATCH(J$1,'AMaTR demographics data'!$I$1:$I$38,0),FALSE)</f>
        <v>Americas</v>
      </c>
      <c r="K2" s="100" t="str">
        <f>HLOOKUP($A2,'AMaTR demographics data'!$C$1:$T$39,MATCH(K$1,'AMaTR demographics data'!$I$1:$I$38,0),FALSE)</f>
        <v>Americas</v>
      </c>
      <c r="L2" s="100" t="str">
        <f>HLOOKUP($A2,'AMaTR demographics data'!$C$1:$T$39,MATCH(L$1,'AMaTR demographics data'!$I$1:$I$38,0),FALSE)</f>
        <v>Americas</v>
      </c>
      <c r="M2" s="100" t="str">
        <f>HLOOKUP($A2,'AMaTR demographics data'!$C$1:$T$39,MATCH(M$1,'AMaTR demographics data'!$I$1:$I$38,0),FALSE)</f>
        <v>Americas</v>
      </c>
      <c r="N2" s="100" t="str">
        <f>HLOOKUP($A2,'AMaTR demographics data'!$C$1:$T$39,MATCH(N$1,'AMaTR demographics data'!$I$1:$I$38,0),FALSE)</f>
        <v>Americas</v>
      </c>
      <c r="O2" s="100" t="str">
        <f>HLOOKUP($A2,'AMaTR demographics data'!$C$1:$T$39,MATCH(O$1,'AMaTR demographics data'!$I$1:$I$38,0),FALSE)</f>
        <v>Americas</v>
      </c>
      <c r="P2" s="100" t="str">
        <f>HLOOKUP($A2,'AMaTR demographics data'!$C$1:$T$39,MATCH(P$1,'AMaTR demographics data'!$I$1:$I$38,0),FALSE)</f>
        <v>Americas</v>
      </c>
      <c r="Q2" s="100" t="str">
        <f>HLOOKUP($A2,'AMaTR demographics data'!$C$1:$T$39,MATCH(Q$1,'AMaTR demographics data'!$I$1:$I$38,0),FALSE)</f>
        <v>Americas</v>
      </c>
      <c r="R2" s="100" t="str">
        <f>HLOOKUP($A2,'AMaTR demographics data'!$C$1:$T$39,MATCH(R$1,'AMaTR demographics data'!$I$1:$I$38,0),FALSE)</f>
        <v>Americas</v>
      </c>
      <c r="S2" s="100" t="str">
        <f>HLOOKUP($A2,'AMaTR demographics data'!$C$1:$T$39,MATCH(S$1,'AMaTR demographics data'!$I$1:$I$38,0),FALSE)</f>
        <v>Americas</v>
      </c>
      <c r="T2" s="100" t="str">
        <f>HLOOKUP($A2,'AMaTR demographics data'!$C$1:$T$39,MATCH(T$1,'AMaTR demographics data'!$I$1:$I$38,0),FALSE)</f>
        <v>Americas</v>
      </c>
      <c r="U2" s="100" t="str">
        <f>HLOOKUP($A2,'AMaTR demographics data'!$C$1:$T$39,MATCH(U$1,'AMaTR demographics data'!$I$1:$I$38,0),FALSE)</f>
        <v>Asia Pacific</v>
      </c>
      <c r="V2" s="100" t="str">
        <f>HLOOKUP($A2,'AMaTR demographics data'!$C$1:$T$39,MATCH(V$1,'AMaTR demographics data'!$I$1:$I$38,0),FALSE)</f>
        <v>Asia Pacific</v>
      </c>
      <c r="W2" s="100" t="str">
        <f>HLOOKUP($A2,'AMaTR demographics data'!$C$1:$T$39,MATCH(W$1,'AMaTR demographics data'!$I$1:$I$38,0),FALSE)</f>
        <v>Asia Pacific</v>
      </c>
      <c r="X2" s="100" t="str">
        <f>HLOOKUP($A2,'AMaTR demographics data'!$C$1:$T$39,MATCH(X$1,'AMaTR demographics data'!$I$1:$I$38,0),FALSE)</f>
        <v>Asia Pacific</v>
      </c>
      <c r="Y2" s="100" t="str">
        <f>HLOOKUP($A2,'AMaTR demographics data'!$C$1:$T$39,MATCH(Y$1,'AMaTR demographics data'!$I$1:$I$38,0),FALSE)</f>
        <v>Asia Pacific</v>
      </c>
    </row>
    <row r="3" spans="1:25" s="90" customFormat="1" ht="18" x14ac:dyDescent="0.35">
      <c r="A3" s="92" t="s">
        <v>433</v>
      </c>
      <c r="B3" s="100" t="str">
        <f>HLOOKUP($A3,'AMaTR demographics data'!$C$1:$T$39,MATCH(B$1,'AMaTR demographics data'!$I$1:$I$38,0),FALSE)</f>
        <v>F&amp;R</v>
      </c>
      <c r="C3" s="100" t="str">
        <f>HLOOKUP($A3,'AMaTR demographics data'!$C$1:$T$39,MATCH(C$1,'AMaTR demographics data'!$I$1:$I$38,0),FALSE)</f>
        <v>ET&amp;O</v>
      </c>
      <c r="D3" s="100" t="str">
        <f>HLOOKUP($A3,'AMaTR demographics data'!$C$1:$T$39,MATCH(D$1,'AMaTR demographics data'!$I$1:$I$38,0),FALSE)</f>
        <v>ET&amp;O</v>
      </c>
      <c r="E3" s="100" t="str">
        <f>HLOOKUP($A3,'AMaTR demographics data'!$C$1:$T$39,MATCH(E$1,'AMaTR demographics data'!$I$1:$I$38,0),FALSE)</f>
        <v>F&amp;R</v>
      </c>
      <c r="F3" s="100" t="str">
        <f>HLOOKUP($A3,'AMaTR demographics data'!$C$1:$T$39,MATCH(F$1,'AMaTR demographics data'!$I$1:$I$38,0),FALSE)</f>
        <v>Enable</v>
      </c>
      <c r="G3" s="100" t="str">
        <f>HLOOKUP($A3,'AMaTR demographics data'!$C$1:$T$39,MATCH(G$1,'AMaTR demographics data'!$I$1:$I$38,0),FALSE)</f>
        <v>F&amp;R</v>
      </c>
      <c r="H3" s="100" t="str">
        <f>HLOOKUP($A3,'AMaTR demographics data'!$C$1:$T$39,MATCH(H$1,'AMaTR demographics data'!$I$1:$I$38,0),FALSE)</f>
        <v>ET&amp;O</v>
      </c>
      <c r="I3" s="100" t="str">
        <f>HLOOKUP($A3,'AMaTR demographics data'!$C$1:$T$39,MATCH(I$1,'AMaTR demographics data'!$I$1:$I$38,0),FALSE)</f>
        <v>Enable</v>
      </c>
      <c r="J3" s="100" t="str">
        <f>HLOOKUP($A3,'AMaTR demographics data'!$C$1:$T$39,MATCH(J$1,'AMaTR demographics data'!$I$1:$I$38,0),FALSE)</f>
        <v>Legal</v>
      </c>
      <c r="K3" s="100" t="str">
        <f>HLOOKUP($A3,'AMaTR demographics data'!$C$1:$T$39,MATCH(K$1,'AMaTR demographics data'!$I$1:$I$38,0),FALSE)</f>
        <v>TRTA</v>
      </c>
      <c r="L3" s="100" t="str">
        <f>HLOOKUP($A3,'AMaTR demographics data'!$C$1:$T$39,MATCH(L$1,'AMaTR demographics data'!$I$1:$I$38,0),FALSE)</f>
        <v>F&amp;R</v>
      </c>
      <c r="M3" s="100" t="str">
        <f>HLOOKUP($A3,'AMaTR demographics data'!$C$1:$T$39,MATCH(M$1,'AMaTR demographics data'!$I$1:$I$38,0),FALSE)</f>
        <v>ET&amp;O</v>
      </c>
      <c r="N3" s="100" t="str">
        <f>HLOOKUP($A3,'AMaTR demographics data'!$C$1:$T$39,MATCH(N$1,'AMaTR demographics data'!$I$1:$I$38,0),FALSE)</f>
        <v>Reuters</v>
      </c>
      <c r="O3" s="100" t="str">
        <f>HLOOKUP($A3,'AMaTR demographics data'!$C$1:$T$39,MATCH(O$1,'AMaTR demographics data'!$I$1:$I$38,0),FALSE)</f>
        <v>Enable</v>
      </c>
      <c r="P3" s="100" t="str">
        <f>HLOOKUP($A3,'AMaTR demographics data'!$C$1:$T$39,MATCH(P$1,'AMaTR demographics data'!$I$1:$I$38,0),FALSE)</f>
        <v>ET&amp;O</v>
      </c>
      <c r="Q3" s="100" t="str">
        <f>HLOOKUP($A3,'AMaTR demographics data'!$C$1:$T$39,MATCH(Q$1,'AMaTR demographics data'!$I$1:$I$38,0),FALSE)</f>
        <v>TRTA</v>
      </c>
      <c r="R3" s="100" t="str">
        <f>HLOOKUP($A3,'AMaTR demographics data'!$C$1:$T$39,MATCH(R$1,'AMaTR demographics data'!$I$1:$I$38,0),FALSE)</f>
        <v>TRTA</v>
      </c>
      <c r="S3" s="100" t="str">
        <f>HLOOKUP($A3,'AMaTR demographics data'!$C$1:$T$39,MATCH(S$1,'AMaTR demographics data'!$I$1:$I$38,0),FALSE)</f>
        <v>Enable</v>
      </c>
      <c r="T3" s="100" t="str">
        <f>HLOOKUP($A3,'AMaTR demographics data'!$C$1:$T$39,MATCH(T$1,'AMaTR demographics data'!$I$1:$I$38,0),FALSE)</f>
        <v>F&amp;R</v>
      </c>
      <c r="U3" s="100" t="str">
        <f>HLOOKUP($A3,'AMaTR demographics data'!$C$1:$T$39,MATCH(U$1,'AMaTR demographics data'!$I$1:$I$38,0),FALSE)</f>
        <v>GGO</v>
      </c>
      <c r="V3" s="100" t="str">
        <f>HLOOKUP($A3,'AMaTR demographics data'!$C$1:$T$39,MATCH(V$1,'AMaTR demographics data'!$I$1:$I$38,0),FALSE)</f>
        <v>F&amp;R</v>
      </c>
      <c r="W3" s="100" t="str">
        <f>HLOOKUP($A3,'AMaTR demographics data'!$C$1:$T$39,MATCH(W$1,'AMaTR demographics data'!$I$1:$I$38,0),FALSE)</f>
        <v>F&amp;R</v>
      </c>
      <c r="X3" s="100" t="str">
        <f>HLOOKUP($A3,'AMaTR demographics data'!$C$1:$T$39,MATCH(X$1,'AMaTR demographics data'!$I$1:$I$38,0),FALSE)</f>
        <v>GGO</v>
      </c>
      <c r="Y3" s="100" t="str">
        <f>HLOOKUP($A3,'AMaTR demographics data'!$C$1:$T$39,MATCH(Y$1,'AMaTR demographics data'!$I$1:$I$38,0),FALSE)</f>
        <v>Legal</v>
      </c>
    </row>
    <row r="4" spans="1:25" s="90" customFormat="1" ht="18" x14ac:dyDescent="0.35">
      <c r="A4" s="93" t="s">
        <v>434</v>
      </c>
      <c r="B4" s="100" t="str">
        <f>HLOOKUP($A4,'AMaTR demographics data'!$C$1:$T$39,MATCH(B$1,'AMaTR demographics data'!$I$1:$I$38,0),FALSE)</f>
        <v>Financial &amp; Risk - ALL</v>
      </c>
      <c r="C4" s="100" t="str">
        <f>HLOOKUP($A4,'AMaTR demographics data'!$C$1:$T$39,MATCH(C$1,'AMaTR demographics data'!$I$1:$I$38,0),FALSE)</f>
        <v>Thomson Reuters Corporate -ALL</v>
      </c>
      <c r="D4" s="100" t="str">
        <f>HLOOKUP($A4,'AMaTR demographics data'!$C$1:$T$39,MATCH(D$1,'AMaTR demographics data'!$I$1:$I$38,0),FALSE)</f>
        <v>Thomson Reuters Corporate -ALL</v>
      </c>
      <c r="E4" s="100" t="str">
        <f>HLOOKUP($A4,'AMaTR demographics data'!$C$1:$T$39,MATCH(E$1,'AMaTR demographics data'!$I$1:$I$38,0),FALSE)</f>
        <v>Financial &amp; Risk - ALL</v>
      </c>
      <c r="F4" s="100" t="str">
        <f>HLOOKUP($A4,'AMaTR demographics data'!$C$1:$T$39,MATCH(F$1,'AMaTR demographics data'!$I$1:$I$38,0),FALSE)</f>
        <v>Legal - ALL</v>
      </c>
      <c r="G4" s="100" t="str">
        <f>HLOOKUP($A4,'AMaTR demographics data'!$C$1:$T$39,MATCH(G$1,'AMaTR demographics data'!$I$1:$I$38,0),FALSE)</f>
        <v>Financial &amp; Risk - ALL</v>
      </c>
      <c r="H4" s="100" t="str">
        <f>HLOOKUP($A4,'AMaTR demographics data'!$C$1:$T$39,MATCH(H$1,'AMaTR demographics data'!$I$1:$I$38,0),FALSE)</f>
        <v>GGO - ALL</v>
      </c>
      <c r="I4" s="100" t="str">
        <f>HLOOKUP($A4,'AMaTR demographics data'!$C$1:$T$39,MATCH(I$1,'AMaTR demographics data'!$I$1:$I$38,0),FALSE)</f>
        <v>Financial &amp; Risk - ALL</v>
      </c>
      <c r="J4" s="100" t="str">
        <f>HLOOKUP($A4,'AMaTR demographics data'!$C$1:$T$39,MATCH(J$1,'AMaTR demographics data'!$I$1:$I$38,0),FALSE)</f>
        <v>Legal - ALL</v>
      </c>
      <c r="K4" s="100" t="str">
        <f>HLOOKUP($A4,'AMaTR demographics data'!$C$1:$T$39,MATCH(K$1,'AMaTR demographics data'!$I$1:$I$38,0),FALSE)</f>
        <v>Tax &amp; Accounting - ALL</v>
      </c>
      <c r="L4" s="100" t="str">
        <f>HLOOKUP($A4,'AMaTR demographics data'!$C$1:$T$39,MATCH(L$1,'AMaTR demographics data'!$I$1:$I$38,0),FALSE)</f>
        <v>Financial &amp; Risk - ALL</v>
      </c>
      <c r="M4" s="100" t="str">
        <f>HLOOKUP($A4,'AMaTR demographics data'!$C$1:$T$39,MATCH(M$1,'AMaTR demographics data'!$I$1:$I$38,0),FALSE)</f>
        <v>Thomson Reuters Corporate -ALL</v>
      </c>
      <c r="N4" s="100" t="str">
        <f>HLOOKUP($A4,'AMaTR demographics data'!$C$1:$T$39,MATCH(N$1,'AMaTR demographics data'!$I$1:$I$38,0),FALSE)</f>
        <v>Reuters - ALL</v>
      </c>
      <c r="O4" s="100" t="str">
        <f>HLOOKUP($A4,'AMaTR demographics data'!$C$1:$T$39,MATCH(O$1,'AMaTR demographics data'!$I$1:$I$38,0),FALSE)</f>
        <v>Thomson Reuters Corporate -ALL</v>
      </c>
      <c r="P4" s="100" t="str">
        <f>HLOOKUP($A4,'AMaTR demographics data'!$C$1:$T$39,MATCH(P$1,'AMaTR demographics data'!$I$1:$I$38,0),FALSE)</f>
        <v>Thomson Reuters Corporate -ALL</v>
      </c>
      <c r="Q4" s="100" t="str">
        <f>HLOOKUP($A4,'AMaTR demographics data'!$C$1:$T$39,MATCH(Q$1,'AMaTR demographics data'!$I$1:$I$38,0),FALSE)</f>
        <v>Tax &amp; Accounting - ALL</v>
      </c>
      <c r="R4" s="100" t="str">
        <f>HLOOKUP($A4,'AMaTR demographics data'!$C$1:$T$39,MATCH(R$1,'AMaTR demographics data'!$I$1:$I$38,0),FALSE)</f>
        <v>Tax &amp; Accounting - ALL</v>
      </c>
      <c r="S4" s="100" t="str">
        <f>HLOOKUP($A4,'AMaTR demographics data'!$C$1:$T$39,MATCH(S$1,'AMaTR demographics data'!$I$1:$I$38,0),FALSE)</f>
        <v>Legal - ALL</v>
      </c>
      <c r="T4" s="100" t="str">
        <f>HLOOKUP($A4,'AMaTR demographics data'!$C$1:$T$39,MATCH(T$1,'AMaTR demographics data'!$I$1:$I$38,0),FALSE)</f>
        <v>Financial &amp; Risk - ALL</v>
      </c>
      <c r="U4" s="100" t="str">
        <f>HLOOKUP($A4,'AMaTR demographics data'!$C$1:$T$39,MATCH(U$1,'AMaTR demographics data'!$I$1:$I$38,0),FALSE)</f>
        <v>GGO - ALL</v>
      </c>
      <c r="V4" s="100" t="str">
        <f>HLOOKUP($A4,'AMaTR demographics data'!$C$1:$T$39,MATCH(V$1,'AMaTR demographics data'!$I$1:$I$38,0),FALSE)</f>
        <v>Financial &amp; Risk - ALL</v>
      </c>
      <c r="W4" s="100" t="str">
        <f>HLOOKUP($A4,'AMaTR demographics data'!$C$1:$T$39,MATCH(W$1,'AMaTR demographics data'!$I$1:$I$38,0),FALSE)</f>
        <v>Financial &amp; Risk - ALL</v>
      </c>
      <c r="X4" s="100" t="str">
        <f>HLOOKUP($A4,'AMaTR demographics data'!$C$1:$T$39,MATCH(X$1,'AMaTR demographics data'!$I$1:$I$38,0),FALSE)</f>
        <v>GGO - ALL</v>
      </c>
      <c r="Y4" s="100" t="str">
        <f>HLOOKUP($A4,'AMaTR demographics data'!$C$1:$T$39,MATCH(Y$1,'AMaTR demographics data'!$I$1:$I$38,0),FALSE)</f>
        <v>Legal - ALL</v>
      </c>
    </row>
    <row r="5" spans="1:25" s="90" customFormat="1" ht="18" x14ac:dyDescent="0.35">
      <c r="A5" s="93" t="s">
        <v>1674</v>
      </c>
      <c r="B5" s="100" t="str">
        <f>HLOOKUP("Took the Survey",'AMaTR demographics data'!$C$1:$T$39,MATCH(B$1,'AMaTR demographics data'!$I$1:$I$38,0),FALSE)</f>
        <v>Can't Say</v>
      </c>
      <c r="C5" s="100" t="str">
        <f>HLOOKUP("Took the Survey",'AMaTR demographics data'!$C$1:$T$39,MATCH(C$1,'AMaTR demographics data'!$I$1:$I$38,0),FALSE)</f>
        <v>Can't Say</v>
      </c>
      <c r="D5" s="100" t="str">
        <f>HLOOKUP("Took the Survey",'AMaTR demographics data'!$C$1:$T$39,MATCH(D$1,'AMaTR demographics data'!$I$1:$I$38,0),FALSE)</f>
        <v>Can't Say</v>
      </c>
      <c r="E5" s="100" t="str">
        <f>HLOOKUP("Took the Survey",'AMaTR demographics data'!$C$1:$T$39,MATCH(E$1,'AMaTR demographics data'!$I$1:$I$38,0),FALSE)</f>
        <v>Can't Say</v>
      </c>
      <c r="F5" s="100" t="str">
        <f>HLOOKUP("Took the Survey",'AMaTR demographics data'!$C$1:$T$39,MATCH(F$1,'AMaTR demographics data'!$I$1:$I$38,0),FALSE)</f>
        <v>Can't Say</v>
      </c>
      <c r="G5" s="100" t="str">
        <f>HLOOKUP("Took the Survey",'AMaTR demographics data'!$C$1:$T$39,MATCH(G$1,'AMaTR demographics data'!$I$1:$I$38,0),FALSE)</f>
        <v>Can't Say</v>
      </c>
      <c r="H5" s="100" t="str">
        <f>HLOOKUP("Took the Survey",'AMaTR demographics data'!$C$1:$T$39,MATCH(H$1,'AMaTR demographics data'!$I$1:$I$38,0),FALSE)</f>
        <v>Can't Say</v>
      </c>
      <c r="I5" s="100" t="str">
        <f>HLOOKUP("Took the Survey",'AMaTR demographics data'!$C$1:$T$39,MATCH(I$1,'AMaTR demographics data'!$I$1:$I$38,0),FALSE)</f>
        <v>Can't Say</v>
      </c>
      <c r="J5" s="100" t="str">
        <f>HLOOKUP("Took the Survey",'AMaTR demographics data'!$C$1:$T$39,MATCH(J$1,'AMaTR demographics data'!$I$1:$I$38,0),FALSE)</f>
        <v>Can't Say</v>
      </c>
      <c r="K5" s="100" t="str">
        <f>HLOOKUP("Took the Survey",'AMaTR demographics data'!$C$1:$T$39,MATCH(K$1,'AMaTR demographics data'!$I$1:$I$38,0),FALSE)</f>
        <v>Can't Say</v>
      </c>
      <c r="L5" s="100" t="str">
        <f>HLOOKUP("Took the Survey",'AMaTR demographics data'!$C$1:$T$39,MATCH(L$1,'AMaTR demographics data'!$I$1:$I$38,0),FALSE)</f>
        <v>Can't Say</v>
      </c>
      <c r="M5" s="100" t="str">
        <f>HLOOKUP("Took the Survey",'AMaTR demographics data'!$C$1:$T$39,MATCH(M$1,'AMaTR demographics data'!$I$1:$I$38,0),FALSE)</f>
        <v>Can't Say</v>
      </c>
      <c r="N5" s="100" t="str">
        <f>HLOOKUP("Took the Survey",'AMaTR demographics data'!$C$1:$T$39,MATCH(N$1,'AMaTR demographics data'!$I$1:$I$38,0),FALSE)</f>
        <v>Can't Say</v>
      </c>
      <c r="O5" s="100" t="str">
        <f>HLOOKUP("Took the Survey",'AMaTR demographics data'!$C$1:$T$39,MATCH(O$1,'AMaTR demographics data'!$I$1:$I$38,0),FALSE)</f>
        <v>Can't Say</v>
      </c>
      <c r="P5" s="100" t="str">
        <f>HLOOKUP("Took the Survey",'AMaTR demographics data'!$C$1:$T$39,MATCH(P$1,'AMaTR demographics data'!$I$1:$I$38,0),FALSE)</f>
        <v>Can't Say</v>
      </c>
      <c r="Q5" s="100" t="str">
        <f>HLOOKUP("Took the Survey",'AMaTR demographics data'!$C$1:$T$39,MATCH(Q$1,'AMaTR demographics data'!$I$1:$I$38,0),FALSE)</f>
        <v>Can't Say</v>
      </c>
      <c r="R5" s="100" t="str">
        <f>HLOOKUP("Took the Survey",'AMaTR demographics data'!$C$1:$T$39,MATCH(R$1,'AMaTR demographics data'!$I$1:$I$38,0),FALSE)</f>
        <v>Can't Say</v>
      </c>
      <c r="S5" s="100" t="str">
        <f>HLOOKUP("Took the Survey",'AMaTR demographics data'!$C$1:$T$39,MATCH(S$1,'AMaTR demographics data'!$I$1:$I$38,0),FALSE)</f>
        <v>Can't Say</v>
      </c>
      <c r="T5" s="100" t="str">
        <f>HLOOKUP("Took the Survey",'AMaTR demographics data'!$C$1:$T$39,MATCH(T$1,'AMaTR demographics data'!$I$1:$I$38,0),FALSE)</f>
        <v>Yes</v>
      </c>
      <c r="U5" s="100" t="str">
        <f>HLOOKUP("Took the Survey",'AMaTR demographics data'!$C$1:$T$39,MATCH(U$1,'AMaTR demographics data'!$I$1:$I$38,0),FALSE)</f>
        <v>Can't Say</v>
      </c>
      <c r="V5" s="100" t="str">
        <f>HLOOKUP("Took the Survey",'AMaTR demographics data'!$C$1:$T$39,MATCH(V$1,'AMaTR demographics data'!$I$1:$I$38,0),FALSE)</f>
        <v>Can't Say</v>
      </c>
      <c r="W5" s="100" t="str">
        <f>HLOOKUP("Took the Survey",'AMaTR demographics data'!$C$1:$T$39,MATCH(W$1,'AMaTR demographics data'!$I$1:$I$38,0),FALSE)</f>
        <v>Can't Say</v>
      </c>
      <c r="X5" s="100" t="str">
        <f>HLOOKUP("Took the Survey",'AMaTR demographics data'!$C$1:$T$39,MATCH(X$1,'AMaTR demographics data'!$I$1:$I$38,0),FALSE)</f>
        <v>Can't Say</v>
      </c>
      <c r="Y5" s="100" t="str">
        <f>HLOOKUP("Took the Survey",'AMaTR demographics data'!$C$1:$T$39,MATCH(Y$1,'AMaTR demographics data'!$I$1:$I$38,0),FALSE)</f>
        <v>Can't Say</v>
      </c>
    </row>
    <row r="6" spans="1:25" s="13" customFormat="1" ht="18" x14ac:dyDescent="0.35">
      <c r="A6" s="10"/>
      <c r="B6" s="11"/>
      <c r="C6" s="11"/>
      <c r="D6" s="11"/>
      <c r="E6" s="11"/>
      <c r="F6" s="11"/>
      <c r="G6" s="11"/>
      <c r="H6" s="11"/>
      <c r="I6" s="12"/>
      <c r="J6" s="12"/>
      <c r="K6" s="12"/>
    </row>
    <row r="7" spans="1:25" s="5" customFormat="1" ht="18" x14ac:dyDescent="0.35">
      <c r="A7" s="87" t="s">
        <v>27</v>
      </c>
    </row>
    <row r="8" spans="1:25" ht="141" customHeight="1" x14ac:dyDescent="0.3">
      <c r="A8" s="76" t="s">
        <v>352</v>
      </c>
      <c r="B8" s="76" t="s">
        <v>353</v>
      </c>
      <c r="C8" s="76" t="s">
        <v>25</v>
      </c>
      <c r="D8" s="76" t="s">
        <v>25</v>
      </c>
      <c r="E8" s="76" t="s">
        <v>25</v>
      </c>
      <c r="F8" s="76" t="s">
        <v>25</v>
      </c>
      <c r="G8" s="76" t="s">
        <v>25</v>
      </c>
      <c r="H8" s="76" t="s">
        <v>25</v>
      </c>
      <c r="I8" s="76" t="s">
        <v>25</v>
      </c>
      <c r="J8" s="76" t="s">
        <v>25</v>
      </c>
      <c r="K8" s="76" t="s">
        <v>25</v>
      </c>
      <c r="L8" s="76" t="s">
        <v>25</v>
      </c>
      <c r="M8" s="76" t="s">
        <v>25</v>
      </c>
      <c r="N8" s="76" t="s">
        <v>25</v>
      </c>
      <c r="O8" s="76" t="s">
        <v>25</v>
      </c>
      <c r="P8" s="76" t="s">
        <v>25</v>
      </c>
      <c r="Q8" s="76" t="s">
        <v>25</v>
      </c>
      <c r="R8" s="76" t="s">
        <v>25</v>
      </c>
      <c r="S8" s="76" t="s">
        <v>1377</v>
      </c>
      <c r="T8" s="76" t="s">
        <v>25</v>
      </c>
      <c r="U8" s="76" t="s">
        <v>25</v>
      </c>
      <c r="V8" s="76" t="s">
        <v>25</v>
      </c>
      <c r="W8" s="76" t="s">
        <v>25</v>
      </c>
      <c r="X8" s="76" t="s">
        <v>25</v>
      </c>
      <c r="Y8" s="76" t="s">
        <v>25</v>
      </c>
    </row>
    <row r="9" spans="1:25" ht="239.7" customHeight="1" x14ac:dyDescent="0.3">
      <c r="A9" s="76" t="s">
        <v>1378</v>
      </c>
      <c r="B9" s="76"/>
      <c r="C9" s="76"/>
      <c r="D9" s="76"/>
      <c r="E9" s="76"/>
      <c r="F9" s="76"/>
      <c r="G9" s="76"/>
      <c r="H9" s="76"/>
      <c r="I9" s="76" t="s">
        <v>1799</v>
      </c>
      <c r="J9" s="76" t="s">
        <v>1812</v>
      </c>
      <c r="K9" s="76" t="s">
        <v>1804</v>
      </c>
      <c r="L9" s="76" t="s">
        <v>1800</v>
      </c>
      <c r="M9" s="76" t="s">
        <v>1801</v>
      </c>
      <c r="N9" s="76" t="s">
        <v>1805</v>
      </c>
      <c r="O9" s="76" t="s">
        <v>1806</v>
      </c>
      <c r="P9" s="76" t="s">
        <v>1807</v>
      </c>
      <c r="Q9" s="76" t="s">
        <v>1808</v>
      </c>
      <c r="R9" s="76" t="s">
        <v>1802</v>
      </c>
      <c r="S9" s="76" t="s">
        <v>1809</v>
      </c>
      <c r="T9" s="76" t="s">
        <v>1810</v>
      </c>
      <c r="U9" s="76" t="s">
        <v>1798</v>
      </c>
      <c r="V9" s="76" t="s">
        <v>1803</v>
      </c>
      <c r="W9" s="76" t="s">
        <v>1776</v>
      </c>
      <c r="X9" s="76" t="s">
        <v>1811</v>
      </c>
      <c r="Y9" s="76" t="s">
        <v>1805</v>
      </c>
    </row>
    <row r="10" spans="1:25" ht="343.2" customHeight="1" x14ac:dyDescent="0.3">
      <c r="A10" s="76" t="s">
        <v>344</v>
      </c>
      <c r="B10" s="76" t="s">
        <v>350</v>
      </c>
      <c r="C10" s="76" t="s">
        <v>349</v>
      </c>
      <c r="D10" s="76" t="s">
        <v>355</v>
      </c>
      <c r="E10" s="76" t="s">
        <v>354</v>
      </c>
      <c r="F10" s="76" t="s">
        <v>348</v>
      </c>
      <c r="G10" s="76" t="s">
        <v>351</v>
      </c>
      <c r="H10" s="76"/>
      <c r="I10" s="76" t="s">
        <v>1363</v>
      </c>
      <c r="J10" s="76" t="s">
        <v>1367</v>
      </c>
      <c r="K10" s="76" t="s">
        <v>1360</v>
      </c>
      <c r="L10" s="76" t="s">
        <v>1369</v>
      </c>
      <c r="M10" s="76" t="s">
        <v>1361</v>
      </c>
      <c r="N10" s="76" t="s">
        <v>1359</v>
      </c>
      <c r="O10" s="76" t="s">
        <v>1362</v>
      </c>
      <c r="P10" s="76" t="s">
        <v>1364</v>
      </c>
      <c r="Q10" s="76" t="s">
        <v>1358</v>
      </c>
      <c r="R10" s="76" t="s">
        <v>1366</v>
      </c>
      <c r="S10" s="76" t="s">
        <v>1365</v>
      </c>
      <c r="T10" s="76"/>
      <c r="U10" s="76" t="s">
        <v>1466</v>
      </c>
      <c r="V10" s="76" t="s">
        <v>1463</v>
      </c>
      <c r="W10" s="76" t="s">
        <v>1465</v>
      </c>
      <c r="X10" s="76" t="s">
        <v>1464</v>
      </c>
      <c r="Y10" s="76" t="s">
        <v>1462</v>
      </c>
    </row>
    <row r="11" spans="1:25" ht="171.9" customHeight="1" x14ac:dyDescent="0.3">
      <c r="A11" s="76" t="s">
        <v>94</v>
      </c>
      <c r="B11" s="76" t="s">
        <v>360</v>
      </c>
      <c r="C11" s="76" t="s">
        <v>357</v>
      </c>
      <c r="D11" s="76" t="s">
        <v>356</v>
      </c>
      <c r="E11" s="76" t="s">
        <v>358</v>
      </c>
      <c r="F11" s="76" t="s">
        <v>361</v>
      </c>
      <c r="G11" s="76" t="s">
        <v>359</v>
      </c>
      <c r="H11" s="76"/>
      <c r="I11" s="76"/>
      <c r="J11" s="76" t="s">
        <v>1371</v>
      </c>
      <c r="K11" s="76" t="s">
        <v>1376</v>
      </c>
      <c r="L11" s="76" t="s">
        <v>1368</v>
      </c>
      <c r="M11" s="76" t="s">
        <v>1373</v>
      </c>
      <c r="N11" s="76"/>
      <c r="O11" s="76"/>
      <c r="P11" s="76" t="s">
        <v>1374</v>
      </c>
      <c r="Q11" s="76" t="s">
        <v>1372</v>
      </c>
      <c r="R11" s="76" t="s">
        <v>1375</v>
      </c>
      <c r="S11" s="76" t="s">
        <v>1370</v>
      </c>
      <c r="T11" s="76"/>
      <c r="U11" s="76" t="s">
        <v>1469</v>
      </c>
      <c r="V11" s="76" t="s">
        <v>128</v>
      </c>
      <c r="W11" s="76" t="s">
        <v>1461</v>
      </c>
      <c r="X11" s="76" t="s">
        <v>1467</v>
      </c>
      <c r="Y11" s="76" t="s">
        <v>1468</v>
      </c>
    </row>
    <row r="12" spans="1:25" ht="60" customHeight="1" x14ac:dyDescent="0.3">
      <c r="A12" s="76" t="s">
        <v>362</v>
      </c>
      <c r="B12" s="76" t="s">
        <v>363</v>
      </c>
      <c r="C12" s="76" t="s">
        <v>364</v>
      </c>
      <c r="D12" s="76" t="s">
        <v>366</v>
      </c>
      <c r="E12" s="76"/>
      <c r="F12" s="76"/>
      <c r="G12" s="76" t="s">
        <v>365</v>
      </c>
      <c r="H12" s="76"/>
      <c r="I12" s="76"/>
      <c r="J12" s="76"/>
      <c r="K12" s="76"/>
      <c r="L12" s="76"/>
      <c r="M12" s="76"/>
      <c r="N12" s="76"/>
      <c r="O12" s="76"/>
      <c r="P12" s="76"/>
      <c r="Q12" s="76"/>
      <c r="R12" s="76"/>
      <c r="S12" s="76"/>
      <c r="T12" s="76"/>
      <c r="U12" s="76"/>
      <c r="V12" s="76"/>
      <c r="W12" s="76"/>
      <c r="X12" s="76"/>
      <c r="Y12" s="76"/>
    </row>
    <row r="13" spans="1:25" ht="97.8" customHeight="1" x14ac:dyDescent="0.3">
      <c r="A13" s="76" t="s">
        <v>1470</v>
      </c>
      <c r="B13" s="76" t="s">
        <v>367</v>
      </c>
      <c r="C13" s="76" t="s">
        <v>368</v>
      </c>
      <c r="D13" s="76"/>
      <c r="E13" s="76" t="s">
        <v>368</v>
      </c>
      <c r="F13" s="76" t="s">
        <v>368</v>
      </c>
      <c r="G13" s="76" t="s">
        <v>367</v>
      </c>
      <c r="H13" s="76"/>
      <c r="I13" s="76" t="s">
        <v>367</v>
      </c>
      <c r="J13" s="76" t="s">
        <v>368</v>
      </c>
      <c r="K13" s="76" t="s">
        <v>1379</v>
      </c>
      <c r="L13" s="76" t="s">
        <v>367</v>
      </c>
      <c r="M13" s="76" t="s">
        <v>1379</v>
      </c>
      <c r="N13" s="76" t="s">
        <v>1379</v>
      </c>
      <c r="O13" s="76" t="s">
        <v>1379</v>
      </c>
      <c r="P13" s="76" t="s">
        <v>368</v>
      </c>
      <c r="Q13" s="76" t="s">
        <v>367</v>
      </c>
      <c r="R13" s="76" t="s">
        <v>367</v>
      </c>
      <c r="S13" s="76" t="s">
        <v>1379</v>
      </c>
      <c r="T13" s="76" t="s">
        <v>367</v>
      </c>
      <c r="U13" s="76" t="s">
        <v>1474</v>
      </c>
      <c r="V13" s="76" t="s">
        <v>367</v>
      </c>
      <c r="W13" s="76" t="s">
        <v>367</v>
      </c>
      <c r="X13" s="76" t="s">
        <v>367</v>
      </c>
      <c r="Y13" s="76" t="s">
        <v>367</v>
      </c>
    </row>
    <row r="14" spans="1:25" ht="250.8" customHeight="1" x14ac:dyDescent="0.3">
      <c r="A14" s="76" t="s">
        <v>369</v>
      </c>
      <c r="B14" s="76"/>
      <c r="C14" s="76"/>
      <c r="D14" s="76"/>
      <c r="E14" s="76" t="s">
        <v>371</v>
      </c>
      <c r="F14" s="76"/>
      <c r="G14" s="76"/>
      <c r="H14" s="76"/>
      <c r="I14" s="76"/>
      <c r="J14" s="76"/>
      <c r="K14" s="76" t="s">
        <v>1380</v>
      </c>
      <c r="L14" s="76"/>
      <c r="M14" s="76" t="s">
        <v>1382</v>
      </c>
      <c r="N14" s="76" t="s">
        <v>1381</v>
      </c>
      <c r="O14" s="76" t="s">
        <v>1383</v>
      </c>
      <c r="P14" s="76"/>
      <c r="Q14" s="76"/>
      <c r="R14" s="76"/>
      <c r="S14" s="76" t="s">
        <v>1385</v>
      </c>
      <c r="T14" s="76"/>
      <c r="U14" s="76" t="s">
        <v>1475</v>
      </c>
      <c r="V14" s="76"/>
      <c r="W14" s="76"/>
      <c r="X14" s="76"/>
      <c r="Y14" s="76"/>
    </row>
    <row r="15" spans="1:25" ht="151.5" customHeight="1" x14ac:dyDescent="0.3">
      <c r="A15" s="76" t="s">
        <v>370</v>
      </c>
      <c r="B15" s="76"/>
      <c r="C15" s="76"/>
      <c r="D15" s="76"/>
      <c r="E15" s="76" t="s">
        <v>372</v>
      </c>
      <c r="F15" s="76"/>
      <c r="G15" s="76"/>
      <c r="H15" s="76"/>
      <c r="I15" s="76"/>
      <c r="J15" s="76" t="s">
        <v>1390</v>
      </c>
      <c r="K15" s="76" t="s">
        <v>1384</v>
      </c>
      <c r="L15" s="76"/>
      <c r="M15" s="76" t="s">
        <v>1386</v>
      </c>
      <c r="N15" s="76" t="s">
        <v>1387</v>
      </c>
      <c r="O15" s="76" t="s">
        <v>1386</v>
      </c>
      <c r="P15" s="76" t="s">
        <v>1391</v>
      </c>
      <c r="Q15" s="76"/>
      <c r="R15" s="76" t="s">
        <v>1395</v>
      </c>
      <c r="S15" s="76" t="s">
        <v>1385</v>
      </c>
      <c r="T15" s="76"/>
      <c r="U15" s="76"/>
      <c r="V15" s="76" t="s">
        <v>1472</v>
      </c>
      <c r="W15" s="76"/>
      <c r="X15" s="76"/>
      <c r="Y15" s="76"/>
    </row>
    <row r="16" spans="1:25" ht="65.099999999999994" customHeight="1" x14ac:dyDescent="0.3">
      <c r="A16" s="76" t="s">
        <v>373</v>
      </c>
      <c r="B16" s="76"/>
      <c r="C16" s="76" t="s">
        <v>374</v>
      </c>
      <c r="D16" s="76"/>
      <c r="E16" s="76"/>
      <c r="F16" s="76"/>
      <c r="G16" s="76"/>
      <c r="H16" s="76"/>
      <c r="I16" s="76"/>
      <c r="J16" s="76" t="s">
        <v>1388</v>
      </c>
      <c r="K16" s="76"/>
      <c r="L16" s="76"/>
      <c r="M16" s="76"/>
      <c r="N16" s="76"/>
      <c r="O16" s="76"/>
      <c r="P16" s="76" t="s">
        <v>1388</v>
      </c>
      <c r="Q16" s="76"/>
      <c r="R16" s="76"/>
      <c r="S16" s="76"/>
      <c r="T16" s="76"/>
      <c r="U16" s="76"/>
      <c r="V16" s="76"/>
      <c r="W16" s="76"/>
      <c r="X16" s="76"/>
      <c r="Y16" s="76"/>
    </row>
    <row r="17" spans="1:25" ht="100.8" customHeight="1" x14ac:dyDescent="0.3">
      <c r="A17" s="76" t="s">
        <v>375</v>
      </c>
      <c r="B17" s="76" t="s">
        <v>377</v>
      </c>
      <c r="C17" s="76"/>
      <c r="D17" s="76"/>
      <c r="E17" s="76"/>
      <c r="F17" s="76"/>
      <c r="G17" s="76" t="s">
        <v>376</v>
      </c>
      <c r="H17" s="76"/>
      <c r="I17" s="76" t="s">
        <v>1393</v>
      </c>
      <c r="J17" s="76"/>
      <c r="K17" s="76"/>
      <c r="L17" s="76" t="s">
        <v>1394</v>
      </c>
      <c r="M17" s="76"/>
      <c r="N17" s="76"/>
      <c r="O17" s="76"/>
      <c r="P17" s="76"/>
      <c r="Q17" s="76"/>
      <c r="R17" s="76" t="s">
        <v>1389</v>
      </c>
      <c r="S17" s="76"/>
      <c r="T17" s="76" t="s">
        <v>1392</v>
      </c>
      <c r="U17" s="76"/>
      <c r="V17" s="76" t="s">
        <v>1471</v>
      </c>
      <c r="W17" s="76" t="s">
        <v>1473</v>
      </c>
      <c r="X17" s="76"/>
      <c r="Y17" s="76" t="s">
        <v>1476</v>
      </c>
    </row>
    <row r="18" spans="1:25" ht="182.7" customHeight="1" x14ac:dyDescent="0.3">
      <c r="A18" s="76" t="s">
        <v>378</v>
      </c>
      <c r="B18" s="76"/>
      <c r="C18" s="76" t="s">
        <v>65</v>
      </c>
      <c r="D18" s="76"/>
      <c r="E18" s="76" t="s">
        <v>379</v>
      </c>
      <c r="F18" s="76" t="s">
        <v>380</v>
      </c>
      <c r="G18" s="76" t="s">
        <v>65</v>
      </c>
      <c r="H18" s="76"/>
      <c r="I18" s="76" t="s">
        <v>65</v>
      </c>
      <c r="J18" s="76" t="s">
        <v>1398</v>
      </c>
      <c r="K18" s="76" t="s">
        <v>65</v>
      </c>
      <c r="L18" s="76" t="s">
        <v>1399</v>
      </c>
      <c r="M18" s="76" t="s">
        <v>1401</v>
      </c>
      <c r="N18" s="76"/>
      <c r="O18" s="76" t="s">
        <v>1396</v>
      </c>
      <c r="P18" s="76"/>
      <c r="Q18" s="76"/>
      <c r="R18" s="76" t="s">
        <v>1400</v>
      </c>
      <c r="S18" s="76" t="s">
        <v>1397</v>
      </c>
      <c r="T18" s="76"/>
      <c r="U18" s="76" t="s">
        <v>1477</v>
      </c>
      <c r="V18" s="76" t="s">
        <v>184</v>
      </c>
      <c r="W18" s="76" t="s">
        <v>184</v>
      </c>
      <c r="X18" s="76"/>
      <c r="Y18" s="76" t="s">
        <v>184</v>
      </c>
    </row>
    <row r="19" spans="1:25" ht="74.7" customHeight="1" x14ac:dyDescent="0.3">
      <c r="A19" s="76" t="s">
        <v>102</v>
      </c>
      <c r="B19" s="192" t="s">
        <v>102</v>
      </c>
      <c r="C19" s="192"/>
      <c r="D19" s="192"/>
      <c r="E19" s="192"/>
      <c r="F19" s="192"/>
      <c r="G19" s="192"/>
      <c r="H19" s="192"/>
      <c r="I19" s="192"/>
      <c r="J19" s="192"/>
      <c r="K19" s="192"/>
      <c r="L19" s="192"/>
      <c r="M19" s="192"/>
      <c r="N19" s="192"/>
      <c r="O19" s="192"/>
      <c r="P19" s="192"/>
      <c r="Q19" s="192"/>
      <c r="R19" s="192"/>
      <c r="S19" s="192"/>
      <c r="T19" s="192"/>
      <c r="U19" s="192"/>
      <c r="V19" s="192"/>
      <c r="W19" s="192"/>
      <c r="X19" s="192"/>
      <c r="Y19" s="192"/>
    </row>
    <row r="20" spans="1:25" ht="82.8" customHeight="1" x14ac:dyDescent="0.3">
      <c r="A20" s="76" t="s">
        <v>30</v>
      </c>
      <c r="B20" s="76"/>
      <c r="C20" s="76" t="s">
        <v>108</v>
      </c>
      <c r="D20" s="76" t="s">
        <v>384</v>
      </c>
      <c r="E20" s="76" t="s">
        <v>381</v>
      </c>
      <c r="F20" s="76" t="s">
        <v>382</v>
      </c>
      <c r="G20" s="76" t="s">
        <v>383</v>
      </c>
      <c r="H20" s="76"/>
      <c r="I20" s="76"/>
      <c r="J20" s="76"/>
      <c r="K20" s="76"/>
      <c r="L20" s="76"/>
      <c r="M20" s="76"/>
      <c r="N20" s="76"/>
      <c r="O20" s="76"/>
      <c r="P20" s="76"/>
      <c r="Q20" s="76"/>
      <c r="R20" s="76"/>
      <c r="S20" s="76"/>
      <c r="T20" s="76"/>
      <c r="U20" s="76"/>
      <c r="V20" s="76" t="s">
        <v>1478</v>
      </c>
      <c r="W20" s="76" t="s">
        <v>108</v>
      </c>
      <c r="X20" s="76"/>
      <c r="Y20" s="76" t="s">
        <v>1479</v>
      </c>
    </row>
    <row r="21" spans="1:25" ht="30.6" customHeight="1" x14ac:dyDescent="0.3">
      <c r="A21" s="76" t="s">
        <v>29</v>
      </c>
      <c r="B21" s="76"/>
      <c r="C21" s="76" t="s">
        <v>386</v>
      </c>
      <c r="D21" s="76" t="s">
        <v>117</v>
      </c>
      <c r="E21" s="76" t="s">
        <v>385</v>
      </c>
      <c r="F21" s="76" t="s">
        <v>388</v>
      </c>
      <c r="G21" s="76" t="s">
        <v>387</v>
      </c>
      <c r="H21" s="76"/>
      <c r="I21" s="76"/>
      <c r="J21" s="76"/>
      <c r="K21" s="76"/>
      <c r="L21" s="76"/>
      <c r="M21" s="76"/>
      <c r="N21" s="76"/>
      <c r="O21" s="76"/>
      <c r="P21" s="76"/>
      <c r="Q21" s="76"/>
      <c r="R21" s="76"/>
      <c r="S21" s="76"/>
      <c r="T21" s="76"/>
      <c r="U21" s="76" t="s">
        <v>108</v>
      </c>
      <c r="V21" s="76" t="s">
        <v>1484</v>
      </c>
      <c r="W21" s="76" t="s">
        <v>1485</v>
      </c>
      <c r="X21" s="76"/>
      <c r="Y21" s="76" t="s">
        <v>1486</v>
      </c>
    </row>
    <row r="22" spans="1:25" ht="64.2" customHeight="1" x14ac:dyDescent="0.3">
      <c r="A22" s="76" t="s">
        <v>1670</v>
      </c>
      <c r="B22" s="76"/>
      <c r="C22" s="76" t="s">
        <v>391</v>
      </c>
      <c r="D22" s="76" t="s">
        <v>390</v>
      </c>
      <c r="E22" s="76" t="s">
        <v>389</v>
      </c>
      <c r="F22" s="76" t="s">
        <v>248</v>
      </c>
      <c r="G22" s="76" t="s">
        <v>392</v>
      </c>
      <c r="H22" s="76"/>
      <c r="I22" s="76"/>
      <c r="J22" s="76"/>
      <c r="K22" s="76"/>
      <c r="L22" s="76"/>
      <c r="M22" s="76"/>
      <c r="N22" s="76"/>
      <c r="O22" s="76"/>
      <c r="P22" s="76"/>
      <c r="Q22" s="76"/>
      <c r="R22" s="76"/>
      <c r="S22" s="76"/>
      <c r="T22" s="76"/>
      <c r="U22" s="76"/>
      <c r="V22" s="76"/>
      <c r="W22" s="76"/>
      <c r="X22" s="76"/>
      <c r="Y22" s="76"/>
    </row>
    <row r="23" spans="1:25" ht="98.1" customHeight="1" x14ac:dyDescent="0.3">
      <c r="A23" s="76" t="s">
        <v>393</v>
      </c>
      <c r="B23" s="76"/>
      <c r="C23" s="76" t="s">
        <v>41</v>
      </c>
      <c r="D23" s="76" t="s">
        <v>403</v>
      </c>
      <c r="E23" s="76" t="s">
        <v>394</v>
      </c>
      <c r="F23" s="76" t="s">
        <v>395</v>
      </c>
      <c r="G23" s="76" t="s">
        <v>396</v>
      </c>
      <c r="H23" s="76"/>
      <c r="I23" s="76"/>
      <c r="J23" s="76"/>
      <c r="K23" s="76"/>
      <c r="L23" s="76"/>
      <c r="M23" s="76"/>
      <c r="N23" s="76"/>
      <c r="O23" s="76"/>
      <c r="P23" s="76"/>
      <c r="Q23" s="76"/>
      <c r="R23" s="76"/>
      <c r="S23" s="76"/>
      <c r="T23" s="76"/>
      <c r="U23" s="76"/>
      <c r="V23" s="76"/>
      <c r="W23" s="76"/>
      <c r="X23" s="76"/>
      <c r="Y23" s="76"/>
    </row>
    <row r="24" spans="1:25" ht="55.2" customHeight="1" x14ac:dyDescent="0.3">
      <c r="A24" s="76" t="s">
        <v>33</v>
      </c>
      <c r="B24" s="76"/>
      <c r="C24" s="76" t="s">
        <v>397</v>
      </c>
      <c r="D24" s="76"/>
      <c r="E24" s="76" t="s">
        <v>1671</v>
      </c>
      <c r="F24" s="76" t="s">
        <v>398</v>
      </c>
      <c r="G24" s="76"/>
      <c r="H24" s="76"/>
      <c r="I24" s="76"/>
      <c r="J24" s="76"/>
      <c r="K24" s="76"/>
      <c r="L24" s="76"/>
      <c r="M24" s="76"/>
      <c r="N24" s="76"/>
      <c r="O24" s="76"/>
      <c r="P24" s="76"/>
      <c r="Q24" s="76"/>
      <c r="R24" s="76"/>
      <c r="S24" s="76"/>
      <c r="T24" s="76"/>
      <c r="U24" s="76"/>
      <c r="V24" s="76"/>
      <c r="W24" s="76"/>
      <c r="X24" s="76"/>
      <c r="Y24" s="76"/>
    </row>
    <row r="25" spans="1:25" ht="90" customHeight="1" x14ac:dyDescent="0.3">
      <c r="A25" s="76" t="s">
        <v>103</v>
      </c>
      <c r="B25" s="76"/>
      <c r="C25" s="76" t="s">
        <v>404</v>
      </c>
      <c r="D25" s="76" t="s">
        <v>399</v>
      </c>
      <c r="E25" s="76" t="s">
        <v>400</v>
      </c>
      <c r="F25" s="76" t="s">
        <v>401</v>
      </c>
      <c r="G25" s="76"/>
      <c r="H25" s="76"/>
      <c r="I25" s="76"/>
      <c r="J25" s="76"/>
      <c r="K25" s="76"/>
      <c r="L25" s="76"/>
      <c r="M25" s="76"/>
      <c r="N25" s="76"/>
      <c r="O25" s="76"/>
      <c r="P25" s="76"/>
      <c r="Q25" s="76"/>
      <c r="R25" s="76"/>
      <c r="S25" s="76"/>
      <c r="T25" s="76"/>
      <c r="U25" s="76"/>
      <c r="V25" s="76"/>
      <c r="W25" s="76"/>
      <c r="X25" s="76"/>
      <c r="Y25" s="76"/>
    </row>
    <row r="26" spans="1:25" s="6" customFormat="1" ht="218.1" customHeight="1" x14ac:dyDescent="0.3">
      <c r="A26" s="76" t="s">
        <v>104</v>
      </c>
      <c r="B26" s="76"/>
      <c r="C26" s="76" t="s">
        <v>405</v>
      </c>
      <c r="D26" s="76" t="s">
        <v>402</v>
      </c>
      <c r="E26" s="76" t="s">
        <v>406</v>
      </c>
      <c r="F26" s="76" t="s">
        <v>382</v>
      </c>
      <c r="G26" s="76"/>
      <c r="H26" s="76"/>
      <c r="I26" s="76"/>
      <c r="J26" s="76"/>
      <c r="K26" s="76"/>
      <c r="L26" s="76"/>
      <c r="M26" s="76"/>
      <c r="N26" s="76"/>
      <c r="O26" s="76"/>
      <c r="P26" s="76"/>
      <c r="Q26" s="76"/>
      <c r="R26" s="76"/>
      <c r="S26" s="76"/>
      <c r="T26" s="76"/>
      <c r="U26" s="76"/>
      <c r="V26" s="76"/>
      <c r="W26" s="76"/>
      <c r="X26" s="76"/>
      <c r="Y26" s="76"/>
    </row>
    <row r="27" spans="1:25" s="6" customFormat="1" ht="111.9" customHeight="1" x14ac:dyDescent="0.3">
      <c r="A27" s="76" t="s">
        <v>105</v>
      </c>
      <c r="B27" s="76"/>
      <c r="C27" s="76"/>
      <c r="D27" s="76"/>
      <c r="E27" s="76"/>
      <c r="F27" s="76"/>
      <c r="G27" s="76"/>
      <c r="H27" s="76"/>
      <c r="I27" s="76"/>
      <c r="J27" s="76"/>
      <c r="K27" s="76"/>
      <c r="L27" s="76"/>
      <c r="M27" s="76"/>
      <c r="N27" s="76"/>
      <c r="O27" s="76"/>
      <c r="P27" s="76"/>
      <c r="Q27" s="76"/>
      <c r="R27" s="76"/>
      <c r="S27" s="76"/>
      <c r="T27" s="76"/>
      <c r="U27" s="76" t="s">
        <v>1488</v>
      </c>
      <c r="V27" s="76" t="s">
        <v>1489</v>
      </c>
      <c r="W27" s="76" t="s">
        <v>1490</v>
      </c>
      <c r="X27" s="76"/>
      <c r="Y27" s="76" t="s">
        <v>1487</v>
      </c>
    </row>
    <row r="28" spans="1:25" s="6" customFormat="1" ht="111.9" customHeight="1" x14ac:dyDescent="0.3">
      <c r="A28" s="76" t="s">
        <v>106</v>
      </c>
      <c r="B28" s="76"/>
      <c r="C28" s="76"/>
      <c r="D28" s="76"/>
      <c r="E28" s="76"/>
      <c r="F28" s="76"/>
      <c r="G28" s="76"/>
      <c r="H28" s="76"/>
      <c r="I28" s="76"/>
      <c r="J28" s="76"/>
      <c r="K28" s="76"/>
      <c r="L28" s="76"/>
      <c r="M28" s="76"/>
      <c r="N28" s="76"/>
      <c r="O28" s="76"/>
      <c r="P28" s="76"/>
      <c r="Q28" s="76"/>
      <c r="R28" s="76"/>
      <c r="S28" s="76"/>
      <c r="T28" s="76"/>
      <c r="U28" s="76" t="s">
        <v>1481</v>
      </c>
      <c r="V28" s="76" t="s">
        <v>1483</v>
      </c>
      <c r="W28" s="76" t="s">
        <v>1482</v>
      </c>
      <c r="X28" s="76"/>
      <c r="Y28" s="76" t="s">
        <v>1480</v>
      </c>
    </row>
    <row r="29" spans="1:25" s="6" customFormat="1" ht="158.4" customHeight="1" x14ac:dyDescent="0.3">
      <c r="A29" s="76" t="s">
        <v>407</v>
      </c>
      <c r="B29" s="76"/>
      <c r="C29" s="76" t="s">
        <v>408</v>
      </c>
      <c r="D29" s="76" t="s">
        <v>410</v>
      </c>
      <c r="E29" s="76"/>
      <c r="F29" s="76" t="s">
        <v>412</v>
      </c>
      <c r="G29" s="76" t="s">
        <v>414</v>
      </c>
      <c r="H29" s="76"/>
      <c r="I29" s="76"/>
      <c r="J29" s="76"/>
      <c r="K29" s="76"/>
      <c r="L29" s="76"/>
      <c r="M29" s="76"/>
      <c r="N29" s="76"/>
      <c r="O29" s="76"/>
      <c r="P29" s="76"/>
      <c r="Q29" s="76"/>
      <c r="R29" s="76"/>
      <c r="S29" s="76"/>
      <c r="T29" s="76"/>
      <c r="U29" s="76"/>
      <c r="V29" s="76"/>
      <c r="W29" s="76"/>
      <c r="X29" s="76"/>
      <c r="Y29" s="76"/>
    </row>
    <row r="30" spans="1:25" s="6" customFormat="1" ht="111.9" customHeight="1" x14ac:dyDescent="0.3">
      <c r="A30" s="76" t="s">
        <v>409</v>
      </c>
      <c r="B30" s="76"/>
      <c r="C30" s="76" t="s">
        <v>413</v>
      </c>
      <c r="D30" s="76" t="s">
        <v>411</v>
      </c>
      <c r="E30" s="76"/>
      <c r="F30" s="76"/>
      <c r="G30" s="76"/>
      <c r="H30" s="76"/>
      <c r="I30" s="76"/>
      <c r="J30" s="76"/>
      <c r="K30" s="76"/>
      <c r="L30" s="76"/>
      <c r="M30" s="76"/>
      <c r="N30" s="76"/>
      <c r="O30" s="76"/>
      <c r="P30" s="76"/>
      <c r="Q30" s="76"/>
      <c r="R30" s="76"/>
      <c r="S30" s="76"/>
      <c r="T30" s="76"/>
      <c r="U30" s="76"/>
      <c r="V30" s="76"/>
      <c r="W30" s="76"/>
      <c r="X30" s="76"/>
      <c r="Y30" s="76"/>
    </row>
    <row r="31" spans="1:25" ht="248.1" customHeight="1" x14ac:dyDescent="0.3">
      <c r="A31" s="76" t="s">
        <v>415</v>
      </c>
      <c r="B31" s="76"/>
      <c r="C31" s="76"/>
      <c r="D31" s="76"/>
      <c r="E31" s="76"/>
      <c r="F31" s="76"/>
      <c r="G31" s="76" t="s">
        <v>416</v>
      </c>
      <c r="H31" s="76"/>
      <c r="I31" s="76"/>
      <c r="J31" s="76"/>
      <c r="K31" s="76"/>
      <c r="L31" s="76"/>
      <c r="M31" s="76"/>
      <c r="N31" s="76"/>
      <c r="O31" s="76"/>
      <c r="P31" s="76"/>
      <c r="Q31" s="76"/>
      <c r="R31" s="76"/>
      <c r="S31" s="76"/>
      <c r="T31" s="76"/>
      <c r="U31" s="76"/>
      <c r="V31" s="76" t="s">
        <v>1498</v>
      </c>
      <c r="W31" s="76" t="s">
        <v>1495</v>
      </c>
      <c r="X31" s="76"/>
      <c r="Y31" s="76" t="s">
        <v>1497</v>
      </c>
    </row>
    <row r="32" spans="1:25" ht="197.4" customHeight="1" x14ac:dyDescent="0.3">
      <c r="A32" s="76" t="s">
        <v>1402</v>
      </c>
      <c r="B32" s="76"/>
      <c r="C32" s="76"/>
      <c r="D32" s="76"/>
      <c r="E32" s="76"/>
      <c r="F32" s="76"/>
      <c r="G32" s="76"/>
      <c r="H32" s="76"/>
      <c r="I32" s="76" t="s">
        <v>1408</v>
      </c>
      <c r="J32" s="76" t="s">
        <v>1407</v>
      </c>
      <c r="K32" s="76" t="s">
        <v>1411</v>
      </c>
      <c r="L32" s="76" t="s">
        <v>1410</v>
      </c>
      <c r="M32" s="76"/>
      <c r="N32" s="76" t="s">
        <v>1403</v>
      </c>
      <c r="O32" s="76" t="s">
        <v>1406</v>
      </c>
      <c r="P32" s="76"/>
      <c r="Q32" s="76"/>
      <c r="R32" s="76" t="s">
        <v>1409</v>
      </c>
      <c r="S32" s="76" t="s">
        <v>1405</v>
      </c>
      <c r="T32" s="76" t="s">
        <v>1404</v>
      </c>
      <c r="U32" s="76"/>
      <c r="V32" s="76" t="s">
        <v>25</v>
      </c>
      <c r="W32" s="76" t="s">
        <v>1496</v>
      </c>
      <c r="X32" s="76"/>
      <c r="Y32" s="76" t="s">
        <v>25</v>
      </c>
    </row>
    <row r="33" spans="1:25" ht="91.2" customHeight="1" x14ac:dyDescent="0.3">
      <c r="A33" s="76" t="s">
        <v>1412</v>
      </c>
      <c r="B33" s="76"/>
      <c r="C33" s="76"/>
      <c r="D33" s="76"/>
      <c r="E33" s="76"/>
      <c r="F33" s="76"/>
      <c r="G33" s="76"/>
      <c r="H33" s="76"/>
      <c r="I33" s="76" t="s">
        <v>24</v>
      </c>
      <c r="J33" s="76" t="s">
        <v>25</v>
      </c>
      <c r="K33" s="76" t="s">
        <v>24</v>
      </c>
      <c r="L33" s="76" t="s">
        <v>25</v>
      </c>
      <c r="M33" s="76"/>
      <c r="N33" s="76" t="s">
        <v>24</v>
      </c>
      <c r="O33" s="76" t="s">
        <v>25</v>
      </c>
      <c r="P33" s="76"/>
      <c r="Q33" s="76"/>
      <c r="R33" s="76" t="s">
        <v>24</v>
      </c>
      <c r="S33" s="76" t="s">
        <v>1413</v>
      </c>
      <c r="T33" s="76" t="s">
        <v>24</v>
      </c>
      <c r="U33" s="76" t="s">
        <v>25</v>
      </c>
      <c r="V33" s="76" t="s">
        <v>25</v>
      </c>
      <c r="W33" s="76" t="s">
        <v>24</v>
      </c>
      <c r="X33" s="76"/>
      <c r="Y33" s="76" t="s">
        <v>25</v>
      </c>
    </row>
    <row r="34" spans="1:25" ht="174" customHeight="1" x14ac:dyDescent="0.3">
      <c r="A34" s="76" t="s">
        <v>1414</v>
      </c>
      <c r="B34" s="76"/>
      <c r="C34" s="76"/>
      <c r="D34" s="76"/>
      <c r="E34" s="76"/>
      <c r="F34" s="76"/>
      <c r="G34" s="76"/>
      <c r="H34" s="76"/>
      <c r="I34" s="76"/>
      <c r="J34" s="76" t="s">
        <v>1416</v>
      </c>
      <c r="K34" s="76"/>
      <c r="L34" s="76" t="s">
        <v>1415</v>
      </c>
      <c r="M34" s="76"/>
      <c r="N34" s="76"/>
      <c r="O34" s="76" t="s">
        <v>1417</v>
      </c>
      <c r="P34" s="76"/>
      <c r="Q34" s="76"/>
      <c r="R34" s="76"/>
      <c r="S34" s="76"/>
      <c r="T34" s="76"/>
      <c r="U34" s="76" t="s">
        <v>1492</v>
      </c>
      <c r="V34" s="76"/>
      <c r="W34" s="76"/>
      <c r="X34" s="76"/>
      <c r="Y34" s="76" t="s">
        <v>1493</v>
      </c>
    </row>
    <row r="35" spans="1:25" ht="102" customHeight="1" x14ac:dyDescent="0.3">
      <c r="A35" s="76" t="s">
        <v>1418</v>
      </c>
      <c r="B35" s="76"/>
      <c r="C35" s="76"/>
      <c r="D35" s="76"/>
      <c r="E35" s="76"/>
      <c r="F35" s="76"/>
      <c r="G35" s="76"/>
      <c r="H35" s="76"/>
      <c r="I35" s="76"/>
      <c r="J35" s="76"/>
      <c r="K35" s="76"/>
      <c r="L35" s="76" t="s">
        <v>1419</v>
      </c>
      <c r="M35" s="76"/>
      <c r="N35" s="76"/>
      <c r="O35" s="76" t="s">
        <v>1420</v>
      </c>
      <c r="P35" s="76"/>
      <c r="Q35" s="76"/>
      <c r="R35" s="76"/>
      <c r="S35" s="76"/>
      <c r="T35" s="76"/>
      <c r="U35" s="76" t="s">
        <v>1491</v>
      </c>
      <c r="V35" s="76"/>
      <c r="W35" s="76"/>
      <c r="X35" s="76"/>
      <c r="Y35" s="76"/>
    </row>
    <row r="36" spans="1:25" ht="90" customHeight="1" x14ac:dyDescent="0.3">
      <c r="A36" s="76" t="s">
        <v>1421</v>
      </c>
      <c r="B36" s="76"/>
      <c r="C36" s="76"/>
      <c r="D36" s="76"/>
      <c r="E36" s="76"/>
      <c r="F36" s="76"/>
      <c r="G36" s="76"/>
      <c r="H36" s="76"/>
      <c r="I36" s="76" t="s">
        <v>1422</v>
      </c>
      <c r="J36" s="76"/>
      <c r="K36" s="76" t="s">
        <v>1424</v>
      </c>
      <c r="L36" s="76" t="s">
        <v>187</v>
      </c>
      <c r="M36" s="76"/>
      <c r="N36" s="76" t="s">
        <v>187</v>
      </c>
      <c r="O36" s="76"/>
      <c r="P36" s="76"/>
      <c r="Q36" s="76"/>
      <c r="R36" s="76"/>
      <c r="S36" s="76" t="s">
        <v>1423</v>
      </c>
      <c r="T36" s="76" t="s">
        <v>25</v>
      </c>
      <c r="U36" s="76"/>
      <c r="V36" s="76"/>
      <c r="W36" s="76" t="s">
        <v>1494</v>
      </c>
      <c r="X36" s="76"/>
      <c r="Y36" s="76"/>
    </row>
    <row r="37" spans="1:25" x14ac:dyDescent="0.3">
      <c r="A37" s="3"/>
    </row>
    <row r="40" spans="1:25" x14ac:dyDescent="0.3">
      <c r="H40" s="7"/>
    </row>
    <row r="41" spans="1:25" x14ac:dyDescent="0.3">
      <c r="H41" s="7"/>
    </row>
    <row r="42" spans="1:25" x14ac:dyDescent="0.3">
      <c r="H42" s="7"/>
    </row>
    <row r="43" spans="1:25" x14ac:dyDescent="0.3">
      <c r="H43" s="7"/>
    </row>
    <row r="44" spans="1:25" x14ac:dyDescent="0.3">
      <c r="H44" s="7"/>
    </row>
    <row r="45" spans="1:25" x14ac:dyDescent="0.3">
      <c r="H45" s="7"/>
    </row>
    <row r="46" spans="1:25" x14ac:dyDescent="0.3">
      <c r="H46" s="7"/>
    </row>
    <row r="47" spans="1:25" x14ac:dyDescent="0.3">
      <c r="H47" s="7"/>
    </row>
    <row r="48" spans="1:25" x14ac:dyDescent="0.3">
      <c r="H48" s="7"/>
    </row>
    <row r="49" spans="8:16" x14ac:dyDescent="0.3">
      <c r="H49" s="7"/>
    </row>
    <row r="57" spans="8:16" x14ac:dyDescent="0.3">
      <c r="P57" s="7"/>
    </row>
  </sheetData>
  <mergeCells count="1">
    <mergeCell ref="B19:Y19"/>
  </mergeCells>
  <conditionalFormatting sqref="A8:Y18 A20:Y36 A19:B19">
    <cfRule type="expression" dxfId="547" priority="1">
      <formula>MOD(ROW(),2)=0</formula>
    </cfRule>
  </conditionalFormatting>
  <conditionalFormatting sqref="A8:Y18 A20:Y36 A19:B19">
    <cfRule type="containsBlanks" dxfId="546" priority="2">
      <formula>LEN(TRIM(A8))=0</formula>
    </cfRule>
  </conditionalFormatting>
  <conditionalFormatting sqref="A8:Y18 A20:Y36 A19:B19">
    <cfRule type="containsBlanks" dxfId="545" priority="3">
      <formula>LEN(TRIM(A8))=0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59999389629810485"/>
  </sheetPr>
  <dimension ref="A1:P27"/>
  <sheetViews>
    <sheetView workbookViewId="0"/>
  </sheetViews>
  <sheetFormatPr defaultRowHeight="14.4" x14ac:dyDescent="0.3"/>
  <cols>
    <col min="1" max="1" width="43.109375" style="83" customWidth="1"/>
    <col min="2" max="2" width="8.88671875" style="83"/>
    <col min="3" max="3" width="12.5546875" style="83" customWidth="1"/>
    <col min="4" max="4" width="13" style="83" customWidth="1"/>
    <col min="5" max="5" width="11.109375" style="83" customWidth="1"/>
    <col min="6" max="6" width="10.44140625" style="83" customWidth="1"/>
    <col min="7" max="7" width="16" style="83" customWidth="1"/>
    <col min="8" max="8" width="12.21875" style="83" customWidth="1"/>
    <col min="9" max="9" width="11.33203125" style="83" customWidth="1"/>
    <col min="10" max="10" width="13.5546875" style="83" customWidth="1"/>
    <col min="11" max="11" width="11.77734375" style="83" customWidth="1"/>
    <col min="12" max="12" width="12.77734375" style="83" customWidth="1"/>
    <col min="13" max="13" width="10.88671875" customWidth="1"/>
    <col min="14" max="16384" width="8.88671875" style="83"/>
  </cols>
  <sheetData>
    <row r="1" spans="1:16" ht="18" x14ac:dyDescent="0.35">
      <c r="A1" s="106"/>
      <c r="B1" s="193" t="s">
        <v>1600</v>
      </c>
      <c r="C1" s="193"/>
      <c r="D1" s="193"/>
      <c r="E1" s="193" t="s">
        <v>1673</v>
      </c>
      <c r="F1" s="193"/>
      <c r="G1" s="193"/>
      <c r="H1" s="193" t="s">
        <v>1627</v>
      </c>
      <c r="I1" s="193"/>
      <c r="J1" s="193"/>
      <c r="K1" s="193"/>
      <c r="L1" s="193"/>
      <c r="N1"/>
      <c r="O1"/>
      <c r="P1"/>
    </row>
    <row r="2" spans="1:16" x14ac:dyDescent="0.3">
      <c r="A2" s="76" t="s">
        <v>430</v>
      </c>
      <c r="B2" s="98" t="s">
        <v>444</v>
      </c>
      <c r="C2" s="98" t="s">
        <v>492</v>
      </c>
      <c r="D2" s="98" t="s">
        <v>596</v>
      </c>
      <c r="E2" s="98" t="s">
        <v>444</v>
      </c>
      <c r="F2" s="98" t="s">
        <v>492</v>
      </c>
      <c r="G2" s="98" t="s">
        <v>596</v>
      </c>
      <c r="H2" s="98" t="s">
        <v>444</v>
      </c>
      <c r="I2" s="98" t="s">
        <v>492</v>
      </c>
      <c r="J2" s="98" t="s">
        <v>596</v>
      </c>
      <c r="K2" s="98" t="s">
        <v>1680</v>
      </c>
      <c r="L2" s="113" t="s">
        <v>1681</v>
      </c>
    </row>
    <row r="3" spans="1:16" x14ac:dyDescent="0.3">
      <c r="A3" s="109"/>
      <c r="B3" s="109"/>
      <c r="C3" s="109"/>
      <c r="D3" s="109"/>
      <c r="E3" s="109"/>
      <c r="F3" s="109"/>
      <c r="G3" s="109"/>
      <c r="H3" s="109"/>
      <c r="I3" s="109"/>
      <c r="J3" s="109"/>
      <c r="K3" s="109"/>
      <c r="L3" s="109"/>
      <c r="M3" s="107" t="s">
        <v>1683</v>
      </c>
    </row>
    <row r="4" spans="1:16" x14ac:dyDescent="0.3">
      <c r="A4" s="79" t="s">
        <v>1825</v>
      </c>
      <c r="B4" s="101">
        <f>COUNTIFS('Focus Groups'!$L:$L,B2,'Focus Groups'!$I:$I,"HRBP Group")</f>
        <v>13</v>
      </c>
      <c r="C4" s="101">
        <f>COUNTIFS('Focus Groups'!$L:$L,C2,'Focus Groups'!$I:$I,"HRBP Group")</f>
        <v>15</v>
      </c>
      <c r="D4" s="101">
        <f>COUNTIFS('Focus Groups'!$L:$L,D2,'Focus Groups'!$I:$I,"HRBP Group")</f>
        <v>17</v>
      </c>
      <c r="E4" s="101">
        <f>COUNTIFS('Focus Groups'!$L:$L,$E$2,'Focus Groups'!$I:$I,"Senior Manager Audience")</f>
        <v>20</v>
      </c>
      <c r="F4" s="101">
        <f>COUNTIFS('Focus Groups'!$L:$L,$F$2,'Focus Groups'!$I:$I,"Senior Manager Audience")</f>
        <v>30</v>
      </c>
      <c r="G4" s="101">
        <f>COUNTIFS('Focus Groups'!$L:$L,$G$2,'Focus Groups'!$I:$I,"Senior Manager Audience")</f>
        <v>18</v>
      </c>
      <c r="H4" s="101">
        <f>COUNTIFS('Focus Groups'!$L:$L,$H$2,'Focus Groups'!$I:$I,"First Line Manager Audience")</f>
        <v>25</v>
      </c>
      <c r="I4" s="101">
        <f>COUNTIFS('Focus Groups'!$L:$L,$I$2,'Focus Groups'!$I:$I,"First Line Manager Audience")-$K$4-$L$4</f>
        <v>24</v>
      </c>
      <c r="J4" s="98">
        <f>COUNTIFS('Focus Groups'!$L:$L,$J$2,'Focus Groups'!$I:$I,"First Line Manager Audience")</f>
        <v>54</v>
      </c>
      <c r="K4" s="98">
        <f>COUNTIFS('Focus Groups'!$L$194:$L$202,$I$2,'Focus Groups'!$I$194:$I$202,"First Line Manager Audience")</f>
        <v>9</v>
      </c>
      <c r="L4" s="98">
        <f>COUNTIFS('Focus Groups'!$L$122:$L$130,$I$2,'Focus Groups'!$I$122:$I$130,"First Line Manager Audience")</f>
        <v>9</v>
      </c>
      <c r="M4" s="108">
        <f>SUM(B4:L4)</f>
        <v>234</v>
      </c>
    </row>
    <row r="5" spans="1:16" ht="31.2" customHeight="1" x14ac:dyDescent="0.3">
      <c r="A5" s="79" t="s">
        <v>1758</v>
      </c>
      <c r="B5" s="194">
        <f>SUM(B4:D4)</f>
        <v>45</v>
      </c>
      <c r="C5" s="195"/>
      <c r="D5" s="195"/>
      <c r="E5" s="195">
        <f>SUM(E4:G4)</f>
        <v>68</v>
      </c>
      <c r="F5" s="195"/>
      <c r="G5" s="195"/>
      <c r="H5" s="198">
        <f>SUM(H4:L4)</f>
        <v>121</v>
      </c>
      <c r="I5" s="199"/>
      <c r="J5" s="199"/>
      <c r="K5" s="199"/>
      <c r="L5" s="200"/>
      <c r="M5" s="151"/>
    </row>
    <row r="6" spans="1:16" s="105" customFormat="1" x14ac:dyDescent="0.3">
      <c r="A6" s="79" t="s">
        <v>1682</v>
      </c>
      <c r="B6" s="101">
        <f>COUNTIF('HRBPs demographics data'!$O$2:$O$20,B2)</f>
        <v>7</v>
      </c>
      <c r="C6" s="101">
        <f>COUNTIF('HRBPs demographics data'!$O$2:$O$20,C2)</f>
        <v>4</v>
      </c>
      <c r="D6" s="104">
        <f>COUNTIF('HRBPs demographics data'!$O$2:$O$20,D2)</f>
        <v>7</v>
      </c>
      <c r="E6" s="103">
        <f>COUNTIF('AMaTR demographics data'!$O$2:$O$27,E2)</f>
        <v>7</v>
      </c>
      <c r="F6" s="101">
        <f>COUNTIF('AMaTR demographics data'!$O$2:$O$27,F2)</f>
        <v>12</v>
      </c>
      <c r="G6" s="104">
        <f>COUNTIF('AMaTR demographics data'!$O$2:$O$27,G2)</f>
        <v>5</v>
      </c>
      <c r="H6" s="98">
        <f>COUNTIF('MaTR demographics data'!$O$2:$O$38,H2)</f>
        <v>11</v>
      </c>
      <c r="I6" s="98">
        <f>COUNTIF('MaTR demographics data'!O2:O21,I2)</f>
        <v>8</v>
      </c>
      <c r="J6" s="98">
        <f>COUNTIF('MaTR demographics data'!$O$2:$O$38,J2)</f>
        <v>2</v>
      </c>
      <c r="K6" s="98">
        <v>8</v>
      </c>
      <c r="L6" s="98">
        <v>4</v>
      </c>
      <c r="M6" s="108">
        <f>SUM(B6:L6)</f>
        <v>75</v>
      </c>
    </row>
    <row r="7" spans="1:16" ht="27.6" customHeight="1" x14ac:dyDescent="0.3">
      <c r="A7" s="79" t="s">
        <v>1685</v>
      </c>
      <c r="B7" s="194">
        <f>SUM(B6:D6)</f>
        <v>18</v>
      </c>
      <c r="C7" s="195"/>
      <c r="D7" s="195"/>
      <c r="E7" s="196">
        <f>SUM(E6:G6)</f>
        <v>24</v>
      </c>
      <c r="F7" s="196"/>
      <c r="G7" s="196"/>
      <c r="H7" s="197">
        <f>SUM(H6:L6)</f>
        <v>33</v>
      </c>
      <c r="I7" s="196"/>
      <c r="J7" s="196"/>
      <c r="K7" s="196"/>
      <c r="L7" s="196"/>
      <c r="M7" s="108"/>
    </row>
    <row r="8" spans="1:16" x14ac:dyDescent="0.3">
      <c r="A8" s="79"/>
      <c r="B8" s="101"/>
      <c r="C8" s="101"/>
      <c r="D8" s="104"/>
      <c r="E8" s="103"/>
      <c r="F8" s="101"/>
      <c r="G8" s="104"/>
      <c r="H8" s="98"/>
      <c r="I8" s="98"/>
      <c r="J8" s="98"/>
      <c r="K8" s="98"/>
      <c r="L8" s="98"/>
      <c r="M8" s="108"/>
    </row>
    <row r="9" spans="1:16" x14ac:dyDescent="0.3">
      <c r="A9" s="154" t="s">
        <v>1684</v>
      </c>
      <c r="B9" s="114"/>
      <c r="C9" s="114"/>
      <c r="D9" s="115"/>
      <c r="E9" s="118"/>
      <c r="F9" s="114"/>
      <c r="G9" s="115"/>
      <c r="H9" s="110"/>
      <c r="I9" s="110"/>
      <c r="J9" s="110"/>
      <c r="K9" s="110"/>
      <c r="L9" s="110"/>
      <c r="M9" s="108"/>
    </row>
    <row r="10" spans="1:16" x14ac:dyDescent="0.3">
      <c r="A10" s="79" t="s">
        <v>454</v>
      </c>
      <c r="B10" s="101">
        <f>COUNTIF('HRBPs demographics data'!$R$3:$R$4,A10)+COUNTIF('HRBPs demographics data'!$R$7:$R$11,A10)</f>
        <v>7</v>
      </c>
      <c r="C10" s="101">
        <v>4</v>
      </c>
      <c r="D10" s="104">
        <f>COUNTIF('HRBPs demographics data'!R14:R20,A10)</f>
        <v>7</v>
      </c>
      <c r="E10" s="103">
        <f>COUNTIF('AMaTR demographics data'!$R$15:$R$21, A10)</f>
        <v>1</v>
      </c>
      <c r="F10" s="101">
        <f>COUNTIF('AMaTR demographics data'!$R$2:$R$13,A10)</f>
        <v>3</v>
      </c>
      <c r="G10" s="104">
        <f>COUNTIF('AMaTR demographics data'!$R$23:$R$27,A10)</f>
        <v>0</v>
      </c>
      <c r="H10" s="98">
        <f>COUNTIF('MaTR demographics data'!$R$2:$R$8,A10)</f>
        <v>3</v>
      </c>
      <c r="I10" s="98">
        <f>COUNTIF('MaTR demographics data'!$R$16:$R$21,A10)+COUNTIF('MaTR demographics data'!$R$11,A10)+COUNTIF('MaTR demographics data'!$R$13,A10)</f>
        <v>1</v>
      </c>
      <c r="J10" s="98">
        <f>COUNTIF('MaTR demographics data'!$R$28:$R$29,A10)</f>
        <v>0</v>
      </c>
      <c r="K10" s="98">
        <f>COUNTIF('MaTR demographics data'!$R$31:$R$38,A10)</f>
        <v>1</v>
      </c>
      <c r="L10" s="98">
        <f>COUNTIF('MaTR demographics data'!$R$23:$R$26,A10)</f>
        <v>0</v>
      </c>
      <c r="M10" s="108">
        <f t="shared" ref="M10:M24" si="0">SUM(B10:L10)</f>
        <v>27</v>
      </c>
    </row>
    <row r="11" spans="1:16" x14ac:dyDescent="0.3">
      <c r="A11" s="79" t="s">
        <v>507</v>
      </c>
      <c r="B11" s="101">
        <f>COUNTIF('HRBPs demographics data'!$R$3:$R$4,A11)+COUNTIF('HRBPs demographics data'!$R$7:$R$11,A11)</f>
        <v>0</v>
      </c>
      <c r="C11" s="101">
        <v>0</v>
      </c>
      <c r="D11" s="104">
        <f>COUNTIF('HRBPs demographics data'!R15:R21,A11)</f>
        <v>0</v>
      </c>
      <c r="E11" s="103">
        <f>COUNTIF('AMaTR demographics data'!$R$15:$R$21, A11)</f>
        <v>3</v>
      </c>
      <c r="F11" s="101">
        <f>COUNTIF('AMaTR demographics data'!$R$2:$R$13,A11)</f>
        <v>2</v>
      </c>
      <c r="G11" s="104">
        <f>COUNTIF('AMaTR demographics data'!$R$23:$R$27,A11)</f>
        <v>0</v>
      </c>
      <c r="H11" s="98">
        <f>COUNTIF('MaTR demographics data'!$R$2:$R$8,A11)</f>
        <v>0</v>
      </c>
      <c r="I11" s="98">
        <f>COUNTIF('MaTR demographics data'!$R$16:$R$21,A11)+COUNTIF('MaTR demographics data'!$R$11,A11)+COUNTIF('MaTR demographics data'!$R$13,A11)</f>
        <v>2</v>
      </c>
      <c r="J11" s="98">
        <f>COUNTIF('MaTR demographics data'!$R$28:$R$29,A11)</f>
        <v>0</v>
      </c>
      <c r="K11" s="98">
        <f>COUNTIF('MaTR demographics data'!$R$31:$R$38,A11)</f>
        <v>5</v>
      </c>
      <c r="L11" s="98">
        <f>COUNTIF('MaTR demographics data'!$R$23:$R$26,A11)</f>
        <v>3</v>
      </c>
      <c r="M11" s="108">
        <f t="shared" si="0"/>
        <v>15</v>
      </c>
    </row>
    <row r="12" spans="1:16" x14ac:dyDescent="0.3">
      <c r="A12" s="79" t="s">
        <v>447</v>
      </c>
      <c r="B12" s="101">
        <f>COUNTIF('HRBPs demographics data'!$R$3:$R$4,A12)+COUNTIF('HRBPs demographics data'!$R$7:$R$11,A12)</f>
        <v>0</v>
      </c>
      <c r="C12" s="101">
        <v>0</v>
      </c>
      <c r="D12" s="104">
        <f>COUNTIF('HRBPs demographics data'!R16:R22,A12)</f>
        <v>0</v>
      </c>
      <c r="E12" s="103">
        <f>COUNTIF('AMaTR demographics data'!$R$15:$R$21, A12)</f>
        <v>3</v>
      </c>
      <c r="F12" s="101">
        <f>COUNTIF('AMaTR demographics data'!$R$2:$R$13,A12)</f>
        <v>2</v>
      </c>
      <c r="G12" s="104">
        <f>COUNTIF('AMaTR demographics data'!$R$23:$R$27,A12)</f>
        <v>2</v>
      </c>
      <c r="H12" s="98">
        <v>3</v>
      </c>
      <c r="I12" s="98">
        <f>COUNTIF('MaTR demographics data'!$R$16:$R$21,A12)+COUNTIF('MaTR demographics data'!$R$11,A12)+COUNTIF('MaTR demographics data'!$R$13,A12)</f>
        <v>0</v>
      </c>
      <c r="J12" s="98">
        <f>COUNTIF('MaTR demographics data'!$R$28:$R$29,A12)</f>
        <v>2</v>
      </c>
      <c r="K12" s="98">
        <f>COUNTIF('MaTR demographics data'!$R$31:$R$38,A12)</f>
        <v>0</v>
      </c>
      <c r="L12" s="98">
        <f>COUNTIF('MaTR demographics data'!$R$23:$R$26,A12)</f>
        <v>0</v>
      </c>
      <c r="M12" s="108">
        <f t="shared" si="0"/>
        <v>12</v>
      </c>
    </row>
    <row r="13" spans="1:16" x14ac:dyDescent="0.3">
      <c r="A13" s="79" t="s">
        <v>488</v>
      </c>
      <c r="B13" s="101">
        <f>COUNTIF('HRBPs demographics data'!$R$3:$R$4,A13)+COUNTIF('HRBPs demographics data'!$R$7:$R$11,A13)</f>
        <v>0</v>
      </c>
      <c r="C13" s="101">
        <v>0</v>
      </c>
      <c r="D13" s="104">
        <f>COUNTIF('HRBPs demographics data'!R17:R23,A13)</f>
        <v>0</v>
      </c>
      <c r="E13" s="103">
        <f>COUNTIF('AMaTR demographics data'!$R$15:$R$21, A13)</f>
        <v>0</v>
      </c>
      <c r="F13" s="101">
        <f>COUNTIF('AMaTR demographics data'!$R$2:$R$13,A13)</f>
        <v>0</v>
      </c>
      <c r="G13" s="104">
        <f>COUNTIF('AMaTR demographics data'!$R$23:$R$27,A13)</f>
        <v>2</v>
      </c>
      <c r="H13" s="98">
        <v>2</v>
      </c>
      <c r="I13" s="98">
        <f>COUNTIF('MaTR demographics data'!$R$16:$R$21,A13)+COUNTIF('MaTR demographics data'!$R$11,A13)+COUNTIF('MaTR demographics data'!$R$13,A13)</f>
        <v>0</v>
      </c>
      <c r="J13" s="98">
        <f>COUNTIF('MaTR demographics data'!$R$28:$R$29,A13)</f>
        <v>0</v>
      </c>
      <c r="K13" s="98">
        <f>COUNTIF('MaTR demographics data'!$R$31:$R$38,A13)</f>
        <v>2</v>
      </c>
      <c r="L13" s="98">
        <f>COUNTIF('MaTR demographics data'!$R$23:$R$26,A13)</f>
        <v>1</v>
      </c>
      <c r="M13" s="108">
        <f t="shared" si="0"/>
        <v>7</v>
      </c>
    </row>
    <row r="14" spans="1:16" x14ac:dyDescent="0.3">
      <c r="A14" s="79" t="s">
        <v>474</v>
      </c>
      <c r="B14" s="101">
        <f>COUNTIF('HRBPs demographics data'!$R$3:$R$4,A14)+COUNTIF('HRBPs demographics data'!$R$7:$R$11,A14)</f>
        <v>0</v>
      </c>
      <c r="C14" s="101">
        <v>0</v>
      </c>
      <c r="D14" s="104">
        <f>COUNTIF('HRBPs demographics data'!R18:R24,A14)</f>
        <v>0</v>
      </c>
      <c r="E14" s="103">
        <f>COUNTIF('AMaTR demographics data'!$R$15:$R$21, A14)</f>
        <v>0</v>
      </c>
      <c r="F14" s="101">
        <f>COUNTIF('AMaTR demographics data'!$R$2:$R$13,A14)</f>
        <v>1</v>
      </c>
      <c r="G14" s="104">
        <f>COUNTIF('AMaTR demographics data'!$R$23:$R$27,A14)</f>
        <v>1</v>
      </c>
      <c r="H14" s="98">
        <v>3</v>
      </c>
      <c r="I14" s="98">
        <f>COUNTIF('MaTR demographics data'!$R$16:$R$21,A14)+COUNTIF('MaTR demographics data'!$R$11,A14)+COUNTIF('MaTR demographics data'!$R$13,A14)</f>
        <v>5</v>
      </c>
      <c r="J14" s="98">
        <f>COUNTIF('MaTR demographics data'!$R$28:$R$29,A14)</f>
        <v>0</v>
      </c>
      <c r="K14" s="98">
        <f>COUNTIF('MaTR demographics data'!$R$31:$R$38,A14)</f>
        <v>0</v>
      </c>
      <c r="L14" s="98">
        <f>COUNTIF('MaTR demographics data'!$R$23:$R$26,A14)</f>
        <v>0</v>
      </c>
      <c r="M14" s="108">
        <f t="shared" si="0"/>
        <v>10</v>
      </c>
    </row>
    <row r="15" spans="1:16" x14ac:dyDescent="0.3">
      <c r="A15" s="79" t="s">
        <v>599</v>
      </c>
      <c r="B15" s="101">
        <f>COUNTIF('HRBPs demographics data'!$R$3:$R$4,A15)+COUNTIF('HRBPs demographics data'!$R$7:$R$11,A15)</f>
        <v>0</v>
      </c>
      <c r="C15" s="101">
        <v>0</v>
      </c>
      <c r="D15" s="104">
        <f>COUNTIF('HRBPs demographics data'!R19:R25,A15)</f>
        <v>0</v>
      </c>
      <c r="E15" s="103">
        <f>COUNTIF('AMaTR demographics data'!$R$15:$R$21, A15)</f>
        <v>0</v>
      </c>
      <c r="F15" s="101">
        <f>COUNTIF('AMaTR demographics data'!$R$2:$R$13,A15)</f>
        <v>1</v>
      </c>
      <c r="G15" s="104">
        <f>COUNTIF('AMaTR demographics data'!$R$23:$R$27,A15)</f>
        <v>0</v>
      </c>
      <c r="H15" s="98">
        <f>COUNTIF('MaTR demographics data'!$R$2:$R$8,A15)</f>
        <v>0</v>
      </c>
      <c r="I15" s="98">
        <f>COUNTIF('MaTR demographics data'!$R$16:$R$21,A15)+COUNTIF('MaTR demographics data'!$R$11,A15)+COUNTIF('MaTR demographics data'!$R$13,A15)</f>
        <v>0</v>
      </c>
      <c r="J15" s="98">
        <f>COUNTIF('MaTR demographics data'!$R$28:$R$29,A15)</f>
        <v>0</v>
      </c>
      <c r="K15" s="98">
        <f>COUNTIF('MaTR demographics data'!$R$31:$R$38,A15)</f>
        <v>0</v>
      </c>
      <c r="L15" s="98">
        <f>COUNTIF('MaTR demographics data'!$R$23:$R$26,A15)</f>
        <v>0</v>
      </c>
      <c r="M15" s="108">
        <f t="shared" si="0"/>
        <v>1</v>
      </c>
    </row>
    <row r="16" spans="1:16" x14ac:dyDescent="0.3">
      <c r="A16" s="79" t="s">
        <v>661</v>
      </c>
      <c r="B16" s="101">
        <f>COUNTIF('HRBPs demographics data'!$R$3:$R$4,A16)+COUNTIF('HRBPs demographics data'!$R$7:$R$11,A16)</f>
        <v>0</v>
      </c>
      <c r="C16" s="101">
        <v>0</v>
      </c>
      <c r="D16" s="104">
        <f>COUNTIF('HRBPs demographics data'!R20:R26,A16)</f>
        <v>0</v>
      </c>
      <c r="E16" s="103">
        <f>COUNTIF('AMaTR demographics data'!$R$15:$R$21, A16)</f>
        <v>0</v>
      </c>
      <c r="F16" s="101">
        <f>COUNTIF('AMaTR demographics data'!$R$2:$R$13,"TRTA")</f>
        <v>3</v>
      </c>
      <c r="G16" s="104">
        <f>COUNTIF('AMaTR demographics data'!$R$23:$R$27,A16)</f>
        <v>0</v>
      </c>
      <c r="H16" s="98">
        <f>COUNTIF('MaTR demographics data'!$R$2:$R$8,A16)</f>
        <v>0</v>
      </c>
      <c r="I16" s="98">
        <f>COUNTIF('MaTR demographics data'!$R$16:$R$21,A16)+COUNTIF('MaTR demographics data'!$R$11,A16)+COUNTIF('MaTR demographics data'!$R$13,A16)</f>
        <v>0</v>
      </c>
      <c r="J16" s="98">
        <f>COUNTIF('MaTR demographics data'!$R$28:$R$29,A16)</f>
        <v>0</v>
      </c>
      <c r="K16" s="98">
        <f>COUNTIF('MaTR demographics data'!$R$31:$R$38,A16)</f>
        <v>0</v>
      </c>
      <c r="L16" s="98">
        <f>COUNTIF('MaTR demographics data'!$R$23:$R$26,A16)</f>
        <v>0</v>
      </c>
      <c r="M16" s="108">
        <f t="shared" si="0"/>
        <v>3</v>
      </c>
    </row>
    <row r="17" spans="1:13" x14ac:dyDescent="0.3">
      <c r="A17" s="79"/>
      <c r="B17" s="101"/>
      <c r="C17" s="101"/>
      <c r="D17" s="104"/>
      <c r="E17" s="103"/>
      <c r="F17" s="101"/>
      <c r="G17" s="104"/>
      <c r="H17" s="98"/>
      <c r="I17" s="98"/>
      <c r="J17" s="98"/>
      <c r="K17" s="98"/>
      <c r="L17" s="98"/>
      <c r="M17" s="108"/>
    </row>
    <row r="18" spans="1:13" x14ac:dyDescent="0.3">
      <c r="A18" s="79" t="s">
        <v>1759</v>
      </c>
      <c r="B18" s="101">
        <f>COUNTIFS('Focus Groups'!$L:$L,B$2,'Focus Groups'!$I:$I,"HRBP Group",'Focus Groups'!$B:$B,"Male")</f>
        <v>2</v>
      </c>
      <c r="C18" s="101">
        <f>COUNTIFS('Focus Groups'!$L:$L,C2,'Focus Groups'!$I:$I,"HRBP Group",'Focus Groups'!$B:$B,"Male")</f>
        <v>0</v>
      </c>
      <c r="D18" s="104">
        <f>COUNTIFS('Focus Groups'!$L:$L,D2,'Focus Groups'!$I:$I,"HRBP Group",'Focus Groups'!$B:$B,"Male")</f>
        <v>1</v>
      </c>
      <c r="E18" s="101">
        <f>COUNTIFS('Focus Groups'!$L:$L,$E$2,'Focus Groups'!$I:$I,"Senior Manager Audience",'Focus Groups'!$B:$B,"Male")</f>
        <v>12</v>
      </c>
      <c r="F18" s="101">
        <f>COUNTIFS('Focus Groups'!$L:$L,$F$2,'Focus Groups'!$I:$I,"Senior Manager Audience",'Focus Groups'!$B:$B,"Male")</f>
        <v>15</v>
      </c>
      <c r="G18" s="104">
        <f>COUNTIFS('Focus Groups'!$L:$L,$G$2,'Focus Groups'!$I:$I,"Senior Manager Audience",'Focus Groups'!$B:$B,"Male")</f>
        <v>11</v>
      </c>
      <c r="H18" s="101">
        <f>COUNTIFS('Focus Groups'!$L:$L,$H$2,'Focus Groups'!$I:$I,"First Line Manager Audience",'Focus Groups'!$B:$B,"Male")</f>
        <v>9</v>
      </c>
      <c r="I18" s="101">
        <f>COUNTIFS('Focus Groups'!$L:$L,$I$2,'Focus Groups'!$I:$I,"First Line Manager Audience",'Focus Groups'!$B:$B,"Male")-$K$18-$L$18</f>
        <v>10</v>
      </c>
      <c r="J18" s="98">
        <f>COUNTIFS('Focus Groups'!$L:$L,$J$2,'Focus Groups'!$I:$I,"First Line Manager Audience",'Focus Groups'!$B:$B,"Male")</f>
        <v>19</v>
      </c>
      <c r="K18" s="98">
        <f>COUNTIFS('Focus Groups'!$L$194:$L$202,$I$2,'Focus Groups'!$I$194:$I$202,"First Line Manager Audience",'Focus Groups'!$B$194:$B$202,"Male")</f>
        <v>7</v>
      </c>
      <c r="L18" s="98">
        <f>COUNTIFS('Focus Groups'!$L$122:$L$130,$I$2,'Focus Groups'!$I$122:$I$130,"First Line Manager Audience",'Focus Groups'!$B$122:$B$130,"Male")</f>
        <v>6</v>
      </c>
      <c r="M18" s="108">
        <f t="shared" si="0"/>
        <v>92</v>
      </c>
    </row>
    <row r="19" spans="1:13" x14ac:dyDescent="0.3">
      <c r="A19" s="79" t="s">
        <v>1760</v>
      </c>
      <c r="B19" s="101">
        <f>COUNTIFS('Focus Groups'!$L:$L,B$2,'Focus Groups'!$I:$I,"HRBP Group",'Focus Groups'!$B:$B,"Female")</f>
        <v>9</v>
      </c>
      <c r="C19" s="101">
        <f>COUNTIFS('Focus Groups'!$L:$L,C$2,'Focus Groups'!$I:$I,"HRBP Group",'Focus Groups'!$B:$B,"Female")</f>
        <v>14</v>
      </c>
      <c r="D19" s="101">
        <f>COUNTIFS('Focus Groups'!$L:$L,D$2,'Focus Groups'!$I:$I,"HRBP Group",'Focus Groups'!$B:$B,"Female")</f>
        <v>16</v>
      </c>
      <c r="E19" s="101">
        <f>COUNTIFS('Focus Groups'!$L:$L,$E$2,'Focus Groups'!$I:$I,"Senior Manager Audience",'Focus Groups'!$B:$B,"Female")</f>
        <v>8</v>
      </c>
      <c r="F19" s="101">
        <f>COUNTIFS('Focus Groups'!$L:$L,$F$2,'Focus Groups'!$I:$I,"Senior Manager Audience",'Focus Groups'!$B:$B,"Female")</f>
        <v>14</v>
      </c>
      <c r="G19" s="104">
        <f>COUNTIFS('Focus Groups'!$L:$L,$G$2,'Focus Groups'!$I:$I,"Senior Manager Audience",'Focus Groups'!$B:$B,"Female")</f>
        <v>6</v>
      </c>
      <c r="H19" s="101">
        <f>COUNTIFS('Focus Groups'!$L:$L,$H$2,'Focus Groups'!$I:$I,"First Line Manager Audience",'Focus Groups'!$B:$B,"Female")</f>
        <v>16</v>
      </c>
      <c r="I19" s="101">
        <f>COUNTIFS('Focus Groups'!$L:$L,$I$2,'Focus Groups'!$I:$I,"First Line Manager Audience",'Focus Groups'!$B:$B,"Female")-$K$19-$L$19</f>
        <v>14</v>
      </c>
      <c r="J19" s="98">
        <f>COUNTIFS('Focus Groups'!$L:$L,$J$2,'Focus Groups'!$I:$I,"First Line Manager Audience",'Focus Groups'!$B:$B,"Female")</f>
        <v>21</v>
      </c>
      <c r="K19" s="98">
        <f>COUNTIFS('Focus Groups'!$L$194:$L$202,$I$2,'Focus Groups'!$I$194:$I$202,"First Line Manager Audience",'Focus Groups'!$B$194:$B$202,"Female")</f>
        <v>2</v>
      </c>
      <c r="L19" s="98">
        <f>COUNTIFS('Focus Groups'!$L$122:$L$130,$I$2,'Focus Groups'!$I$122:$I$130,"First Line Manager Audience",'Focus Groups'!$B$122:$B$130,"Female")</f>
        <v>3</v>
      </c>
      <c r="M19" s="108">
        <f t="shared" si="0"/>
        <v>123</v>
      </c>
    </row>
    <row r="20" spans="1:13" x14ac:dyDescent="0.3">
      <c r="A20" s="79"/>
      <c r="B20" s="101"/>
      <c r="C20" s="101"/>
      <c r="D20" s="101"/>
      <c r="E20" s="101"/>
      <c r="F20" s="101"/>
      <c r="G20" s="104"/>
      <c r="H20" s="98"/>
      <c r="I20" s="98"/>
      <c r="J20" s="98"/>
      <c r="K20" s="98"/>
      <c r="L20" s="98"/>
      <c r="M20" s="108"/>
    </row>
    <row r="21" spans="1:13" x14ac:dyDescent="0.3">
      <c r="A21" s="79" t="s">
        <v>1675</v>
      </c>
      <c r="B21" s="101">
        <v>1</v>
      </c>
      <c r="C21" s="101">
        <v>0</v>
      </c>
      <c r="D21" s="104">
        <v>1</v>
      </c>
      <c r="E21" s="103">
        <f>COUNTIF('AMaTR demographics data'!$C$15:$C$22,"Male")</f>
        <v>5</v>
      </c>
      <c r="F21" s="101">
        <f>COUNTIF('AMaTR demographics data'!$C$2:$C$13,"Male")</f>
        <v>6</v>
      </c>
      <c r="G21" s="104">
        <f>COUNTIF('AMaTR demographics data'!$C$23:$C$27,"Male")</f>
        <v>3</v>
      </c>
      <c r="H21" s="98">
        <v>3</v>
      </c>
      <c r="I21" s="98">
        <f>COUNTIF('MaTR demographics data'!$C$16:$C$21,"Male")+COUNTIF('MaTR demographics data'!$C$11,"Male")+COUNTIF('MaTR demographics data'!$C$13,"Male")</f>
        <v>3</v>
      </c>
      <c r="J21" s="98">
        <f>COUNTIF('MaTR demographics data'!$C$28:$C$29,"Male")</f>
        <v>1</v>
      </c>
      <c r="K21" s="98">
        <f>COUNTIF('MaTR demographics data'!$C$31:$C$38,"Male")</f>
        <v>6</v>
      </c>
      <c r="L21" s="98">
        <f>COUNTIF('MaTR demographics data'!$C$23:$C$26,"Male")</f>
        <v>3</v>
      </c>
      <c r="M21" s="108">
        <f t="shared" si="0"/>
        <v>32</v>
      </c>
    </row>
    <row r="22" spans="1:13" x14ac:dyDescent="0.3">
      <c r="A22" s="79" t="s">
        <v>1676</v>
      </c>
      <c r="B22" s="101">
        <v>6</v>
      </c>
      <c r="C22" s="101">
        <v>4</v>
      </c>
      <c r="D22" s="104">
        <v>6</v>
      </c>
      <c r="E22" s="103">
        <f>COUNTIF('AMaTR demographics data'!$C$15:$C$22,"Female")</f>
        <v>2</v>
      </c>
      <c r="F22" s="101">
        <f>COUNTIF('AMaTR demographics data'!$C$2:$C$13,"Female")</f>
        <v>6</v>
      </c>
      <c r="G22" s="104">
        <f>COUNTIF('AMaTR demographics data'!$C$23:$C$27,"Female")</f>
        <v>2</v>
      </c>
      <c r="H22" s="98">
        <v>8</v>
      </c>
      <c r="I22" s="98">
        <f>COUNTIF('MaTR demographics data'!$C$16:$C$21,"Female")+COUNTIF('MaTR demographics data'!$C$11,"Female")+COUNTIF('MaTR demographics data'!$C$13,"Female")</f>
        <v>5</v>
      </c>
      <c r="J22" s="98">
        <f>COUNTIF('MaTR demographics data'!$C$28:$C$29,"Female")</f>
        <v>1</v>
      </c>
      <c r="K22" s="98">
        <f>COUNTIF('MaTR demographics data'!$C$31:$C$38,"Female")</f>
        <v>2</v>
      </c>
      <c r="L22" s="98">
        <f>COUNTIF('MaTR demographics data'!$C$23:$C$26,"Female")</f>
        <v>1</v>
      </c>
      <c r="M22" s="108">
        <f t="shared" si="0"/>
        <v>43</v>
      </c>
    </row>
    <row r="23" spans="1:13" x14ac:dyDescent="0.3">
      <c r="A23" s="79"/>
      <c r="B23" s="102"/>
      <c r="C23" s="102"/>
      <c r="D23" s="79"/>
      <c r="E23" s="117"/>
      <c r="F23" s="102"/>
      <c r="G23" s="79"/>
      <c r="H23" s="76"/>
      <c r="I23" s="76"/>
      <c r="J23" s="76"/>
      <c r="K23" s="76"/>
      <c r="L23" s="76"/>
      <c r="M23" s="108"/>
    </row>
    <row r="24" spans="1:13" x14ac:dyDescent="0.3">
      <c r="A24" s="155" t="s">
        <v>1678</v>
      </c>
      <c r="B24" s="111"/>
      <c r="C24" s="112">
        <v>1</v>
      </c>
      <c r="D24" s="116"/>
      <c r="E24" s="119"/>
      <c r="F24" s="112">
        <v>1</v>
      </c>
      <c r="G24" s="116"/>
      <c r="H24" s="112">
        <f>COUNTIF('MaTR demographics data'!$D$2:$D$8,"Yes")</f>
        <v>1</v>
      </c>
      <c r="I24" s="112">
        <f>COUNTIF('MaTR demographics data'!$D$16:$D$21,"Yes")+COUNTIF('MaTR demographics data'!$D$11,"Yes")+COUNTIF('MaTR demographics data'!$D$13,"Yes")</f>
        <v>3</v>
      </c>
      <c r="J24" s="112">
        <f>COUNTIF('MaTR demographics data'!$D$28:$D$29,"Yes")</f>
        <v>1</v>
      </c>
      <c r="K24" s="112">
        <f>COUNTIF('MaTR demographics data'!$D$31:$D$38,"Yes")</f>
        <v>2</v>
      </c>
      <c r="L24" s="112">
        <f>COUNTIF('MaTR demographics data'!$D$23:$D$26,"Yes")</f>
        <v>2</v>
      </c>
      <c r="M24" s="108">
        <f t="shared" si="0"/>
        <v>11</v>
      </c>
    </row>
    <row r="25" spans="1:13" x14ac:dyDescent="0.3">
      <c r="A25"/>
      <c r="B25"/>
      <c r="C25"/>
      <c r="D25"/>
      <c r="E25"/>
      <c r="F25"/>
      <c r="G25"/>
      <c r="H25"/>
      <c r="I25"/>
      <c r="J25"/>
      <c r="K25"/>
      <c r="L25"/>
    </row>
    <row r="26" spans="1:13" x14ac:dyDescent="0.3">
      <c r="A26" t="s">
        <v>1677</v>
      </c>
      <c r="B26"/>
      <c r="C26"/>
      <c r="D26"/>
      <c r="E26"/>
      <c r="F26"/>
      <c r="G26"/>
      <c r="H26"/>
      <c r="I26"/>
      <c r="J26"/>
      <c r="K26"/>
      <c r="L26"/>
    </row>
    <row r="27" spans="1:13" x14ac:dyDescent="0.3">
      <c r="B27"/>
      <c r="C27"/>
      <c r="D27"/>
      <c r="E27"/>
      <c r="F27"/>
      <c r="G27"/>
      <c r="H27"/>
      <c r="I27"/>
      <c r="J27"/>
    </row>
  </sheetData>
  <mergeCells count="9">
    <mergeCell ref="B1:D1"/>
    <mergeCell ref="E1:G1"/>
    <mergeCell ref="H1:L1"/>
    <mergeCell ref="B7:D7"/>
    <mergeCell ref="E7:G7"/>
    <mergeCell ref="H7:L7"/>
    <mergeCell ref="B5:D5"/>
    <mergeCell ref="E5:G5"/>
    <mergeCell ref="H5:L5"/>
  </mergeCells>
  <conditionalFormatting sqref="A2:L2 A7:B7 E7 H7 A6:L6 A5 A4:L4 A8:L24">
    <cfRule type="containsBlanks" dxfId="544" priority="10">
      <formula>LEN(TRIM(A2))=0</formula>
    </cfRule>
  </conditionalFormatting>
  <conditionalFormatting sqref="A2:L2 A7:B7 E7 H7 A6:L6 A5 A4:L4 A8:L24">
    <cfRule type="expression" dxfId="543" priority="11">
      <formula>MOD(ROW(),2)=0</formula>
    </cfRule>
  </conditionalFormatting>
  <conditionalFormatting sqref="A2:L2 A7:B7 E7 H7 A6:L6 A5 A4:L4 A8:L24">
    <cfRule type="containsBlanks" dxfId="542" priority="12">
      <formula>LEN(TRIM(A2))=0</formula>
    </cfRule>
  </conditionalFormatting>
  <conditionalFormatting sqref="H5">
    <cfRule type="containsBlanks" dxfId="541" priority="1">
      <formula>LEN(TRIM(H5))=0</formula>
    </cfRule>
  </conditionalFormatting>
  <conditionalFormatting sqref="B5">
    <cfRule type="containsBlanks" dxfId="540" priority="7">
      <formula>LEN(TRIM(B5))=0</formula>
    </cfRule>
  </conditionalFormatting>
  <conditionalFormatting sqref="B5">
    <cfRule type="expression" dxfId="539" priority="8">
      <formula>MOD(ROW(),2)=0</formula>
    </cfRule>
  </conditionalFormatting>
  <conditionalFormatting sqref="B5">
    <cfRule type="containsBlanks" dxfId="538" priority="9">
      <formula>LEN(TRIM(B5))=0</formula>
    </cfRule>
  </conditionalFormatting>
  <conditionalFormatting sqref="E5">
    <cfRule type="containsBlanks" dxfId="537" priority="4">
      <formula>LEN(TRIM(E5))=0</formula>
    </cfRule>
  </conditionalFormatting>
  <conditionalFormatting sqref="E5">
    <cfRule type="expression" dxfId="536" priority="5">
      <formula>MOD(ROW(),2)=0</formula>
    </cfRule>
  </conditionalFormatting>
  <conditionalFormatting sqref="E5">
    <cfRule type="containsBlanks" dxfId="535" priority="6">
      <formula>LEN(TRIM(E5))=0</formula>
    </cfRule>
  </conditionalFormatting>
  <conditionalFormatting sqref="H5">
    <cfRule type="expression" dxfId="534" priority="2">
      <formula>MOD(ROW(),2)=0</formula>
    </cfRule>
  </conditionalFormatting>
  <conditionalFormatting sqref="H5">
    <cfRule type="containsBlanks" dxfId="533" priority="3">
      <formula>LEN(TRIM(H5))=0</formula>
    </cfRule>
  </conditionalFormatting>
  <pageMargins left="0.7" right="0.7" top="0.75" bottom="0.75" header="0.3" footer="0.3"/>
  <ignoredErrors>
    <ignoredError sqref="I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Focus Groups</vt:lpstr>
      <vt:lpstr>Do not delete_Focus Group Names</vt:lpstr>
      <vt:lpstr>HRBPs demographics data</vt:lpstr>
      <vt:lpstr>AMaTR demographics data</vt:lpstr>
      <vt:lpstr>MaTR demographics data</vt:lpstr>
      <vt:lpstr>HRBPs Focus Feedback</vt:lpstr>
      <vt:lpstr>MaTR Focus Feedback</vt:lpstr>
      <vt:lpstr>AMaTR Focus Feedback</vt:lpstr>
      <vt:lpstr>Results Summary</vt:lpstr>
      <vt:lpstr>HRBP Summary</vt:lpstr>
      <vt:lpstr>MaTR Summary</vt:lpstr>
      <vt:lpstr>AMaTR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2017-06-26T19:54:36Z</dcterms:modified>
</cp:coreProperties>
</file>